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updateLinks="never" codeName="ThisWorkbook"/>
  <mc:AlternateContent xmlns:mc="http://schemas.openxmlformats.org/markup-compatibility/2006">
    <mc:Choice Requires="x15">
      <x15ac:absPath xmlns:x15ac="http://schemas.microsoft.com/office/spreadsheetml/2010/11/ac" url="https://amedeloitte-my.sharepoint.com/personal/snevins_deloitte_com/Documents/Documents/GA 1115 Waiver/CMS July Edits/"/>
    </mc:Choice>
  </mc:AlternateContent>
  <xr:revisionPtr revIDLastSave="1" documentId="8_{DE504A10-5990-43A0-8955-FDBA2002B928}" xr6:coauthVersionLast="47" xr6:coauthVersionMax="47" xr10:uidLastSave="{8FB2434E-E706-439A-9A8B-045B8950C6F7}"/>
  <bookViews>
    <workbookView xWindow="19090" yWindow="-110" windowWidth="38620" windowHeight="21220" tabRatio="841" firstSheet="2" activeTab="2" xr2:uid="{28805224-3347-48A4-A47F-C070BEAFCEC9}"/>
  </bookViews>
  <sheets>
    <sheet name="Overview" sheetId="50" r:id="rId1"/>
    <sheet name="Executive Summary" sheetId="51" r:id="rId2"/>
    <sheet name="Monthly Monitoring Metrics" sheetId="33" r:id="rId3"/>
    <sheet name="EandC Reporting logic (NO EDIT)" sheetId="48" state="hidden" r:id="rId4"/>
  </sheets>
  <definedNames>
    <definedName name="_xlnm._FilterDatabase" localSheetId="2" hidden="1">'Monthly Monitoring Metrics'!$A$4:$H$86</definedName>
    <definedName name="_xlnm.Print_Area" localSheetId="2">'Monthly Monitoring Metrics'!$A$1:$F$84</definedName>
    <definedName name="_xlnm.Print_Titles" localSheetId="2">'Monthly Monitoring Metrics'!$2:$3</definedName>
    <definedName name="Range_Pathways_Monthly_Metrics">'Monthly Monitoring Metrics'!$A$3:$F$83</definedName>
    <definedName name="TitleRegion1.A8.F69.3">'Monthly Monitoring Metrics'!$A$3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33" l="1"/>
  <c r="D57" i="33"/>
  <c r="T5" i="48"/>
  <c r="T3" i="48"/>
  <c r="H2" i="48"/>
  <c r="H3" i="48"/>
  <c r="H4" i="48"/>
  <c r="G2" i="48"/>
  <c r="G3" i="48"/>
  <c r="G4" i="48"/>
  <c r="G5" i="48"/>
  <c r="G6" i="48"/>
  <c r="G7" i="48"/>
  <c r="G8" i="48"/>
  <c r="G9" i="48"/>
  <c r="G10" i="48"/>
  <c r="G11" i="48"/>
  <c r="G12" i="48"/>
  <c r="G13" i="48"/>
  <c r="G14" i="48"/>
  <c r="G15" i="48"/>
  <c r="G16" i="48"/>
  <c r="T4" i="48"/>
  <c r="K7" i="48"/>
  <c r="T7" i="48"/>
  <c r="W3" i="48"/>
  <c r="L7" i="48"/>
  <c r="L13" i="48"/>
  <c r="L19" i="48"/>
  <c r="L25" i="48"/>
  <c r="L31" i="48"/>
  <c r="L37" i="48"/>
  <c r="L43" i="48"/>
  <c r="L49" i="48"/>
  <c r="L55" i="48"/>
  <c r="L61" i="48"/>
  <c r="L67" i="48"/>
  <c r="L73" i="48"/>
  <c r="L79" i="48"/>
  <c r="L85" i="48"/>
  <c r="L91" i="48"/>
  <c r="L97" i="48"/>
  <c r="L103" i="48"/>
  <c r="L109" i="48"/>
  <c r="L115" i="48"/>
  <c r="L121" i="48"/>
  <c r="L127" i="48"/>
  <c r="L133" i="48"/>
  <c r="L139" i="48"/>
  <c r="L145" i="48"/>
  <c r="L151" i="48"/>
  <c r="L157" i="48"/>
  <c r="L163" i="48"/>
  <c r="L169" i="48"/>
  <c r="L175" i="48"/>
  <c r="L181" i="48"/>
  <c r="L187" i="48"/>
  <c r="L193" i="48"/>
  <c r="L199" i="48"/>
  <c r="L205" i="48"/>
  <c r="L211" i="48"/>
  <c r="L217" i="48"/>
  <c r="L223" i="48"/>
  <c r="L229" i="48"/>
  <c r="L235" i="48"/>
  <c r="L241" i="48"/>
  <c r="L247" i="48"/>
  <c r="L253" i="48"/>
  <c r="L259" i="48"/>
  <c r="L265" i="48"/>
  <c r="L271" i="48"/>
  <c r="L277" i="48"/>
  <c r="L283" i="48"/>
  <c r="L289" i="48"/>
  <c r="E2" i="48"/>
  <c r="U3" i="48"/>
  <c r="U4" i="48"/>
  <c r="V3" i="48"/>
  <c r="V4" i="48"/>
  <c r="W4" i="48"/>
  <c r="Y3" i="48"/>
  <c r="Z3" i="48"/>
  <c r="AA3" i="48"/>
  <c r="U10" i="48"/>
  <c r="W10" i="48"/>
  <c r="W9" i="48"/>
  <c r="W8" i="48"/>
  <c r="W7" i="48"/>
  <c r="C2" i="48"/>
  <c r="D2" i="48"/>
  <c r="V8" i="48"/>
  <c r="U8" i="48"/>
  <c r="U9" i="48"/>
  <c r="V7" i="48"/>
  <c r="T8" i="48"/>
  <c r="M7" i="48"/>
  <c r="M13" i="48"/>
  <c r="M19" i="48"/>
  <c r="M25" i="48"/>
  <c r="M31" i="48"/>
  <c r="M37" i="48"/>
  <c r="M43" i="48"/>
  <c r="M49" i="48"/>
  <c r="M55" i="48"/>
  <c r="M61" i="48"/>
  <c r="M67" i="48"/>
  <c r="M73" i="48"/>
  <c r="M79" i="48"/>
  <c r="M85" i="48"/>
  <c r="M91" i="48"/>
  <c r="M97" i="48"/>
  <c r="M103" i="48"/>
  <c r="M109" i="48"/>
  <c r="M115" i="48"/>
  <c r="M121" i="48"/>
  <c r="M127" i="48"/>
  <c r="M133" i="48"/>
  <c r="M139" i="48"/>
  <c r="M145" i="48"/>
  <c r="M151" i="48"/>
  <c r="M157" i="48"/>
  <c r="M163" i="48"/>
  <c r="M169" i="48"/>
  <c r="M175" i="48"/>
  <c r="M181" i="48"/>
  <c r="M187" i="48"/>
  <c r="M193" i="48"/>
  <c r="M199" i="48"/>
  <c r="M205" i="48"/>
  <c r="M211" i="48"/>
  <c r="M217" i="48"/>
  <c r="M223" i="48"/>
  <c r="M229" i="48"/>
  <c r="M235" i="48"/>
  <c r="M241" i="48"/>
  <c r="M247" i="48"/>
  <c r="M253" i="48"/>
  <c r="M259" i="48"/>
  <c r="M265" i="48"/>
  <c r="M271" i="48"/>
  <c r="M277" i="48"/>
  <c r="M283" i="48"/>
  <c r="M289" i="48"/>
  <c r="P7" i="48"/>
  <c r="T11" i="48"/>
  <c r="V10" i="48"/>
  <c r="T9" i="48"/>
  <c r="T6" i="48"/>
  <c r="K13" i="48"/>
  <c r="U7" i="48"/>
  <c r="T10" i="48"/>
  <c r="V9" i="48"/>
  <c r="N7" i="48"/>
  <c r="O7" i="48"/>
  <c r="V15" i="48"/>
  <c r="V21" i="48"/>
  <c r="V27" i="48"/>
  <c r="V33" i="48"/>
  <c r="V39" i="48"/>
  <c r="V45" i="48"/>
  <c r="V51" i="48"/>
  <c r="V57" i="48"/>
  <c r="V63" i="48"/>
  <c r="V69" i="48"/>
  <c r="V75" i="48"/>
  <c r="V81" i="48"/>
  <c r="V87" i="48"/>
  <c r="V93" i="48"/>
  <c r="V99" i="48"/>
  <c r="V105" i="48"/>
  <c r="V111" i="48"/>
  <c r="V117" i="48"/>
  <c r="V123" i="48"/>
  <c r="V129" i="48"/>
  <c r="V135" i="48"/>
  <c r="V141" i="48"/>
  <c r="V147" i="48"/>
  <c r="V153" i="48"/>
  <c r="V159" i="48"/>
  <c r="V165" i="48"/>
  <c r="V171" i="48"/>
  <c r="V177" i="48"/>
  <c r="V183" i="48"/>
  <c r="V189" i="48"/>
  <c r="V195" i="48"/>
  <c r="V201" i="48"/>
  <c r="V207" i="48"/>
  <c r="V213" i="48"/>
  <c r="V219" i="48"/>
  <c r="V225" i="48"/>
  <c r="V231" i="48"/>
  <c r="V237" i="48"/>
  <c r="V243" i="48"/>
  <c r="V249" i="48"/>
  <c r="V255" i="48"/>
  <c r="V261" i="48"/>
  <c r="V267" i="48"/>
  <c r="V273" i="48"/>
  <c r="V279" i="48"/>
  <c r="V285" i="48"/>
  <c r="V291" i="48"/>
  <c r="U16" i="48"/>
  <c r="U22" i="48"/>
  <c r="U28" i="48"/>
  <c r="U34" i="48"/>
  <c r="U40" i="48"/>
  <c r="U46" i="48"/>
  <c r="U52" i="48"/>
  <c r="U58" i="48"/>
  <c r="U64" i="48"/>
  <c r="U70" i="48"/>
  <c r="U76" i="48"/>
  <c r="U82" i="48"/>
  <c r="U88" i="48"/>
  <c r="U94" i="48"/>
  <c r="U100" i="48"/>
  <c r="U106" i="48"/>
  <c r="U112" i="48"/>
  <c r="U118" i="48"/>
  <c r="U124" i="48"/>
  <c r="U130" i="48"/>
  <c r="U136" i="48"/>
  <c r="U142" i="48"/>
  <c r="U148" i="48"/>
  <c r="U154" i="48"/>
  <c r="U160" i="48"/>
  <c r="U166" i="48"/>
  <c r="U172" i="48"/>
  <c r="U178" i="48"/>
  <c r="U184" i="48"/>
  <c r="U190" i="48"/>
  <c r="U196" i="48"/>
  <c r="U202" i="48"/>
  <c r="U208" i="48"/>
  <c r="U214" i="48"/>
  <c r="U220" i="48"/>
  <c r="U226" i="48"/>
  <c r="U232" i="48"/>
  <c r="U238" i="48"/>
  <c r="U244" i="48"/>
  <c r="U250" i="48"/>
  <c r="U256" i="48"/>
  <c r="U262" i="48"/>
  <c r="U268" i="48"/>
  <c r="U274" i="48"/>
  <c r="U280" i="48"/>
  <c r="U286" i="48"/>
  <c r="U292" i="48"/>
  <c r="T13" i="48"/>
  <c r="U14" i="48"/>
  <c r="U20" i="48"/>
  <c r="U26" i="48"/>
  <c r="U32" i="48"/>
  <c r="U38" i="48"/>
  <c r="U44" i="48"/>
  <c r="U50" i="48"/>
  <c r="U56" i="48"/>
  <c r="U62" i="48"/>
  <c r="U68" i="48"/>
  <c r="U74" i="48"/>
  <c r="U80" i="48"/>
  <c r="U86" i="48"/>
  <c r="U92" i="48"/>
  <c r="U98" i="48"/>
  <c r="U104" i="48"/>
  <c r="U110" i="48"/>
  <c r="U116" i="48"/>
  <c r="U122" i="48"/>
  <c r="U128" i="48"/>
  <c r="U134" i="48"/>
  <c r="U140" i="48"/>
  <c r="U146" i="48"/>
  <c r="U152" i="48"/>
  <c r="U158" i="48"/>
  <c r="U164" i="48"/>
  <c r="U170" i="48"/>
  <c r="U176" i="48"/>
  <c r="U182" i="48"/>
  <c r="U188" i="48"/>
  <c r="U194" i="48"/>
  <c r="U200" i="48"/>
  <c r="U206" i="48"/>
  <c r="U212" i="48"/>
  <c r="U218" i="48"/>
  <c r="U224" i="48"/>
  <c r="U230" i="48"/>
  <c r="U236" i="48"/>
  <c r="U242" i="48"/>
  <c r="U248" i="48"/>
  <c r="U254" i="48"/>
  <c r="U260" i="48"/>
  <c r="U266" i="48"/>
  <c r="U272" i="48"/>
  <c r="U278" i="48"/>
  <c r="U284" i="48"/>
  <c r="U290" i="48"/>
  <c r="U13" i="48"/>
  <c r="U19" i="48"/>
  <c r="U25" i="48"/>
  <c r="U31" i="48"/>
  <c r="U37" i="48"/>
  <c r="U43" i="48"/>
  <c r="U49" i="48"/>
  <c r="U55" i="48"/>
  <c r="U61" i="48"/>
  <c r="U67" i="48"/>
  <c r="U73" i="48"/>
  <c r="U79" i="48"/>
  <c r="U85" i="48"/>
  <c r="U91" i="48"/>
  <c r="U97" i="48"/>
  <c r="U103" i="48"/>
  <c r="U109" i="48"/>
  <c r="U115" i="48"/>
  <c r="U121" i="48"/>
  <c r="U127" i="48"/>
  <c r="U133" i="48"/>
  <c r="U139" i="48"/>
  <c r="U145" i="48"/>
  <c r="U151" i="48"/>
  <c r="U157" i="48"/>
  <c r="U163" i="48"/>
  <c r="U169" i="48"/>
  <c r="U175" i="48"/>
  <c r="U181" i="48"/>
  <c r="U187" i="48"/>
  <c r="U193" i="48"/>
  <c r="U199" i="48"/>
  <c r="U205" i="48"/>
  <c r="U211" i="48"/>
  <c r="U217" i="48"/>
  <c r="U223" i="48"/>
  <c r="U229" i="48"/>
  <c r="U235" i="48"/>
  <c r="U241" i="48"/>
  <c r="U247" i="48"/>
  <c r="U253" i="48"/>
  <c r="U259" i="48"/>
  <c r="U265" i="48"/>
  <c r="U271" i="48"/>
  <c r="U277" i="48"/>
  <c r="U283" i="48"/>
  <c r="U289" i="48"/>
  <c r="V13" i="48"/>
  <c r="V19" i="48"/>
  <c r="V25" i="48"/>
  <c r="V31" i="48"/>
  <c r="V37" i="48"/>
  <c r="V43" i="48"/>
  <c r="V49" i="48"/>
  <c r="V55" i="48"/>
  <c r="V61" i="48"/>
  <c r="V67" i="48"/>
  <c r="V73" i="48"/>
  <c r="V79" i="48"/>
  <c r="V85" i="48"/>
  <c r="V91" i="48"/>
  <c r="V97" i="48"/>
  <c r="V103" i="48"/>
  <c r="V109" i="48"/>
  <c r="V115" i="48"/>
  <c r="V121" i="48"/>
  <c r="V127" i="48"/>
  <c r="V133" i="48"/>
  <c r="V139" i="48"/>
  <c r="V145" i="48"/>
  <c r="V151" i="48"/>
  <c r="V157" i="48"/>
  <c r="V163" i="48"/>
  <c r="V169" i="48"/>
  <c r="V175" i="48"/>
  <c r="V181" i="48"/>
  <c r="V187" i="48"/>
  <c r="V193" i="48"/>
  <c r="V199" i="48"/>
  <c r="V205" i="48"/>
  <c r="V211" i="48"/>
  <c r="V217" i="48"/>
  <c r="V223" i="48"/>
  <c r="V229" i="48"/>
  <c r="V235" i="48"/>
  <c r="V241" i="48"/>
  <c r="V247" i="48"/>
  <c r="V253" i="48"/>
  <c r="V259" i="48"/>
  <c r="V265" i="48"/>
  <c r="V271" i="48"/>
  <c r="V277" i="48"/>
  <c r="V283" i="48"/>
  <c r="V289" i="48"/>
  <c r="T14" i="48"/>
  <c r="T16" i="48"/>
  <c r="T15" i="48"/>
  <c r="U15" i="48"/>
  <c r="U21" i="48"/>
  <c r="U27" i="48"/>
  <c r="U33" i="48"/>
  <c r="U39" i="48"/>
  <c r="U45" i="48"/>
  <c r="U51" i="48"/>
  <c r="U57" i="48"/>
  <c r="U63" i="48"/>
  <c r="U69" i="48"/>
  <c r="U75" i="48"/>
  <c r="U81" i="48"/>
  <c r="U87" i="48"/>
  <c r="U93" i="48"/>
  <c r="U99" i="48"/>
  <c r="U105" i="48"/>
  <c r="U111" i="48"/>
  <c r="U117" i="48"/>
  <c r="U123" i="48"/>
  <c r="U129" i="48"/>
  <c r="U135" i="48"/>
  <c r="U141" i="48"/>
  <c r="U147" i="48"/>
  <c r="U153" i="48"/>
  <c r="U159" i="48"/>
  <c r="U165" i="48"/>
  <c r="U171" i="48"/>
  <c r="U177" i="48"/>
  <c r="U183" i="48"/>
  <c r="U189" i="48"/>
  <c r="U195" i="48"/>
  <c r="U201" i="48"/>
  <c r="U207" i="48"/>
  <c r="U213" i="48"/>
  <c r="U219" i="48"/>
  <c r="U225" i="48"/>
  <c r="U231" i="48"/>
  <c r="U237" i="48"/>
  <c r="U243" i="48"/>
  <c r="U249" i="48"/>
  <c r="U255" i="48"/>
  <c r="U261" i="48"/>
  <c r="U267" i="48"/>
  <c r="U273" i="48"/>
  <c r="U279" i="48"/>
  <c r="U285" i="48"/>
  <c r="U291" i="48"/>
  <c r="V14" i="48"/>
  <c r="V20" i="48"/>
  <c r="V26" i="48"/>
  <c r="V32" i="48"/>
  <c r="V38" i="48"/>
  <c r="V44" i="48"/>
  <c r="V50" i="48"/>
  <c r="V56" i="48"/>
  <c r="V62" i="48"/>
  <c r="V68" i="48"/>
  <c r="V74" i="48"/>
  <c r="V80" i="48"/>
  <c r="V86" i="48"/>
  <c r="V92" i="48"/>
  <c r="V98" i="48"/>
  <c r="V104" i="48"/>
  <c r="V110" i="48"/>
  <c r="V116" i="48"/>
  <c r="V122" i="48"/>
  <c r="V128" i="48"/>
  <c r="V134" i="48"/>
  <c r="V140" i="48"/>
  <c r="V146" i="48"/>
  <c r="V152" i="48"/>
  <c r="V158" i="48"/>
  <c r="V164" i="48"/>
  <c r="V170" i="48"/>
  <c r="V176" i="48"/>
  <c r="V182" i="48"/>
  <c r="V188" i="48"/>
  <c r="V194" i="48"/>
  <c r="V200" i="48"/>
  <c r="V206" i="48"/>
  <c r="V212" i="48"/>
  <c r="V218" i="48"/>
  <c r="V224" i="48"/>
  <c r="V230" i="48"/>
  <c r="V236" i="48"/>
  <c r="V242" i="48"/>
  <c r="V248" i="48"/>
  <c r="V254" i="48"/>
  <c r="V260" i="48"/>
  <c r="V266" i="48"/>
  <c r="V272" i="48"/>
  <c r="V278" i="48"/>
  <c r="V284" i="48"/>
  <c r="V290" i="48"/>
  <c r="W13" i="48"/>
  <c r="W19" i="48"/>
  <c r="W25" i="48"/>
  <c r="W31" i="48"/>
  <c r="W37" i="48"/>
  <c r="W43" i="48"/>
  <c r="W49" i="48"/>
  <c r="W55" i="48"/>
  <c r="W61" i="48"/>
  <c r="W67" i="48"/>
  <c r="W73" i="48"/>
  <c r="W79" i="48"/>
  <c r="W85" i="48"/>
  <c r="W91" i="48"/>
  <c r="W97" i="48"/>
  <c r="W103" i="48"/>
  <c r="W109" i="48"/>
  <c r="W115" i="48"/>
  <c r="W121" i="48"/>
  <c r="W127" i="48"/>
  <c r="W133" i="48"/>
  <c r="W139" i="48"/>
  <c r="W145" i="48"/>
  <c r="W151" i="48"/>
  <c r="W157" i="48"/>
  <c r="W163" i="48"/>
  <c r="W169" i="48"/>
  <c r="W175" i="48"/>
  <c r="W181" i="48"/>
  <c r="W187" i="48"/>
  <c r="W193" i="48"/>
  <c r="W199" i="48"/>
  <c r="W205" i="48"/>
  <c r="W211" i="48"/>
  <c r="W217" i="48"/>
  <c r="W223" i="48"/>
  <c r="W229" i="48"/>
  <c r="W235" i="48"/>
  <c r="W241" i="48"/>
  <c r="W247" i="48"/>
  <c r="W253" i="48"/>
  <c r="W259" i="48"/>
  <c r="W265" i="48"/>
  <c r="W271" i="48"/>
  <c r="W277" i="48"/>
  <c r="W283" i="48"/>
  <c r="W289" i="48"/>
  <c r="V16" i="48"/>
  <c r="V22" i="48"/>
  <c r="V28" i="48"/>
  <c r="V34" i="48"/>
  <c r="V40" i="48"/>
  <c r="V46" i="48"/>
  <c r="V52" i="48"/>
  <c r="V58" i="48"/>
  <c r="V64" i="48"/>
  <c r="V70" i="48"/>
  <c r="V76" i="48"/>
  <c r="V82" i="48"/>
  <c r="V88" i="48"/>
  <c r="V94" i="48"/>
  <c r="V100" i="48"/>
  <c r="V106" i="48"/>
  <c r="V112" i="48"/>
  <c r="V118" i="48"/>
  <c r="V124" i="48"/>
  <c r="V130" i="48"/>
  <c r="V136" i="48"/>
  <c r="V142" i="48"/>
  <c r="V148" i="48"/>
  <c r="V154" i="48"/>
  <c r="V160" i="48"/>
  <c r="V166" i="48"/>
  <c r="V172" i="48"/>
  <c r="V178" i="48"/>
  <c r="V184" i="48"/>
  <c r="V190" i="48"/>
  <c r="V196" i="48"/>
  <c r="V202" i="48"/>
  <c r="V208" i="48"/>
  <c r="V214" i="48"/>
  <c r="V220" i="48"/>
  <c r="V226" i="48"/>
  <c r="V232" i="48"/>
  <c r="V238" i="48"/>
  <c r="V244" i="48"/>
  <c r="V250" i="48"/>
  <c r="V256" i="48"/>
  <c r="V262" i="48"/>
  <c r="V268" i="48"/>
  <c r="V274" i="48"/>
  <c r="V280" i="48"/>
  <c r="V286" i="48"/>
  <c r="V292" i="48"/>
  <c r="W14" i="48"/>
  <c r="W20" i="48"/>
  <c r="W26" i="48"/>
  <c r="W32" i="48"/>
  <c r="W38" i="48"/>
  <c r="W44" i="48"/>
  <c r="W50" i="48"/>
  <c r="W56" i="48"/>
  <c r="W62" i="48"/>
  <c r="W68" i="48"/>
  <c r="W74" i="48"/>
  <c r="W80" i="48"/>
  <c r="W86" i="48"/>
  <c r="W92" i="48"/>
  <c r="W98" i="48"/>
  <c r="W104" i="48"/>
  <c r="W110" i="48"/>
  <c r="W116" i="48"/>
  <c r="W122" i="48"/>
  <c r="W128" i="48"/>
  <c r="W134" i="48"/>
  <c r="W140" i="48"/>
  <c r="W146" i="48"/>
  <c r="W152" i="48"/>
  <c r="W158" i="48"/>
  <c r="W164" i="48"/>
  <c r="W170" i="48"/>
  <c r="W176" i="48"/>
  <c r="W182" i="48"/>
  <c r="W188" i="48"/>
  <c r="W194" i="48"/>
  <c r="W200" i="48"/>
  <c r="W206" i="48"/>
  <c r="W212" i="48"/>
  <c r="W218" i="48"/>
  <c r="W224" i="48"/>
  <c r="W230" i="48"/>
  <c r="W236" i="48"/>
  <c r="W242" i="48"/>
  <c r="W248" i="48"/>
  <c r="W254" i="48"/>
  <c r="W260" i="48"/>
  <c r="W266" i="48"/>
  <c r="W272" i="48"/>
  <c r="W278" i="48"/>
  <c r="W284" i="48"/>
  <c r="W290" i="48"/>
  <c r="W15" i="48"/>
  <c r="W21" i="48"/>
  <c r="W27" i="48"/>
  <c r="W33" i="48"/>
  <c r="W39" i="48"/>
  <c r="W45" i="48"/>
  <c r="W51" i="48"/>
  <c r="W57" i="48"/>
  <c r="W63" i="48"/>
  <c r="W69" i="48"/>
  <c r="W75" i="48"/>
  <c r="W81" i="48"/>
  <c r="W87" i="48"/>
  <c r="W93" i="48"/>
  <c r="W99" i="48"/>
  <c r="W105" i="48"/>
  <c r="W111" i="48"/>
  <c r="W117" i="48"/>
  <c r="W123" i="48"/>
  <c r="W129" i="48"/>
  <c r="W135" i="48"/>
  <c r="W141" i="48"/>
  <c r="W147" i="48"/>
  <c r="W153" i="48"/>
  <c r="W159" i="48"/>
  <c r="W165" i="48"/>
  <c r="W171" i="48"/>
  <c r="W177" i="48"/>
  <c r="W183" i="48"/>
  <c r="W189" i="48"/>
  <c r="W195" i="48"/>
  <c r="W201" i="48"/>
  <c r="W207" i="48"/>
  <c r="W213" i="48"/>
  <c r="W219" i="48"/>
  <c r="W225" i="48"/>
  <c r="W231" i="48"/>
  <c r="W237" i="48"/>
  <c r="W243" i="48"/>
  <c r="W249" i="48"/>
  <c r="W255" i="48"/>
  <c r="W261" i="48"/>
  <c r="W267" i="48"/>
  <c r="W273" i="48"/>
  <c r="W279" i="48"/>
  <c r="W285" i="48"/>
  <c r="W291" i="48"/>
  <c r="W16" i="48"/>
  <c r="W22" i="48"/>
  <c r="W28" i="48"/>
  <c r="W34" i="48"/>
  <c r="W40" i="48"/>
  <c r="W46" i="48"/>
  <c r="W52" i="48"/>
  <c r="W58" i="48"/>
  <c r="W64" i="48"/>
  <c r="W70" i="48"/>
  <c r="W76" i="48"/>
  <c r="W82" i="48"/>
  <c r="W88" i="48"/>
  <c r="W94" i="48"/>
  <c r="W100" i="48"/>
  <c r="W106" i="48"/>
  <c r="W112" i="48"/>
  <c r="W118" i="48"/>
  <c r="W124" i="48"/>
  <c r="W130" i="48"/>
  <c r="W136" i="48"/>
  <c r="W142" i="48"/>
  <c r="W148" i="48"/>
  <c r="W154" i="48"/>
  <c r="W160" i="48"/>
  <c r="W166" i="48"/>
  <c r="W172" i="48"/>
  <c r="W178" i="48"/>
  <c r="W184" i="48"/>
  <c r="W190" i="48"/>
  <c r="W196" i="48"/>
  <c r="W202" i="48"/>
  <c r="W208" i="48"/>
  <c r="W214" i="48"/>
  <c r="W220" i="48"/>
  <c r="W226" i="48"/>
  <c r="W232" i="48"/>
  <c r="W238" i="48"/>
  <c r="W244" i="48"/>
  <c r="W250" i="48"/>
  <c r="W256" i="48"/>
  <c r="W262" i="48"/>
  <c r="W268" i="48"/>
  <c r="W274" i="48"/>
  <c r="W280" i="48"/>
  <c r="W286" i="48"/>
  <c r="W292" i="48"/>
  <c r="F2" i="48"/>
  <c r="D3" i="48"/>
  <c r="D4" i="48"/>
  <c r="D5" i="48"/>
  <c r="D6" i="48"/>
  <c r="D7" i="48"/>
  <c r="D8" i="48"/>
  <c r="D9" i="48"/>
  <c r="D10" i="48"/>
  <c r="D11" i="48"/>
  <c r="D12" i="48"/>
  <c r="D13" i="48"/>
  <c r="D14" i="48"/>
  <c r="D15" i="48"/>
  <c r="D16" i="48"/>
  <c r="D17" i="48"/>
  <c r="D18" i="48"/>
  <c r="D19" i="48"/>
  <c r="D20" i="48"/>
  <c r="D21" i="48"/>
  <c r="D22" i="48"/>
  <c r="D23" i="48"/>
  <c r="D24" i="48"/>
  <c r="D25" i="48"/>
  <c r="D26" i="48"/>
  <c r="D27" i="48"/>
  <c r="D28" i="48"/>
  <c r="D29" i="48"/>
  <c r="D30" i="48"/>
  <c r="D31" i="48"/>
  <c r="D32" i="48"/>
  <c r="D33" i="48"/>
  <c r="D34" i="48"/>
  <c r="D35" i="48"/>
  <c r="D36" i="48"/>
  <c r="D37" i="48"/>
  <c r="D38" i="48"/>
  <c r="D39" i="48"/>
  <c r="D40" i="48"/>
  <c r="D41" i="48"/>
  <c r="D42" i="48"/>
  <c r="D43" i="48"/>
  <c r="D44" i="48"/>
  <c r="D45" i="48"/>
  <c r="D46" i="48"/>
  <c r="D47" i="48"/>
  <c r="D48" i="48"/>
  <c r="D49" i="48"/>
  <c r="D50" i="48"/>
  <c r="D51" i="48"/>
  <c r="D52" i="48"/>
  <c r="D53" i="48"/>
  <c r="D54" i="48"/>
  <c r="D55" i="48"/>
  <c r="D56" i="48"/>
  <c r="D57" i="48"/>
  <c r="D58" i="48"/>
  <c r="D59" i="48"/>
  <c r="D60" i="48"/>
  <c r="D61" i="48"/>
  <c r="D62" i="48"/>
  <c r="D63" i="48"/>
  <c r="D64" i="48"/>
  <c r="D65" i="48"/>
  <c r="D66" i="48"/>
  <c r="D67" i="48"/>
  <c r="D68" i="48"/>
  <c r="D69" i="48"/>
  <c r="D70" i="48"/>
  <c r="D71" i="48"/>
  <c r="D72" i="48"/>
  <c r="D73" i="48"/>
  <c r="D74" i="48"/>
  <c r="D75" i="48"/>
  <c r="D76" i="48"/>
  <c r="D77" i="48"/>
  <c r="D78" i="48"/>
  <c r="D79" i="48"/>
  <c r="D80" i="48"/>
  <c r="D81" i="48"/>
  <c r="D82" i="48"/>
  <c r="D83" i="48"/>
  <c r="D84" i="48"/>
  <c r="D85" i="48"/>
  <c r="D86" i="48"/>
  <c r="D87" i="48"/>
  <c r="D88" i="48"/>
  <c r="D89" i="48"/>
  <c r="D90" i="48"/>
  <c r="D91" i="48"/>
  <c r="D92" i="48"/>
  <c r="D93" i="48"/>
  <c r="D94" i="48"/>
  <c r="D95" i="48"/>
  <c r="D96" i="48"/>
  <c r="D97" i="48"/>
  <c r="D98" i="48"/>
  <c r="D99" i="48"/>
  <c r="D100" i="48"/>
  <c r="D101" i="48"/>
  <c r="D102" i="48"/>
  <c r="D103" i="48"/>
  <c r="D104" i="48"/>
  <c r="D105" i="48"/>
  <c r="D106" i="48"/>
  <c r="D107" i="48"/>
  <c r="D108" i="48"/>
  <c r="D109" i="48"/>
  <c r="D110" i="48"/>
  <c r="D111" i="48"/>
  <c r="D112" i="48"/>
  <c r="D113" i="48"/>
  <c r="D114" i="48"/>
  <c r="D115" i="48"/>
  <c r="D116" i="48"/>
  <c r="D117" i="48"/>
  <c r="D118" i="48"/>
  <c r="D119" i="48"/>
  <c r="D120" i="48"/>
  <c r="D121" i="48"/>
  <c r="D122" i="48"/>
  <c r="D123" i="48"/>
  <c r="D124" i="48"/>
  <c r="D125" i="48"/>
  <c r="D126" i="48"/>
  <c r="D127" i="48"/>
  <c r="D128" i="48"/>
  <c r="D129" i="48"/>
  <c r="D130" i="48"/>
  <c r="D131" i="48"/>
  <c r="D132" i="48"/>
  <c r="D133" i="48"/>
  <c r="D134" i="48"/>
  <c r="D135" i="48"/>
  <c r="D136" i="48"/>
  <c r="D137" i="48"/>
  <c r="D138" i="48"/>
  <c r="D139" i="48"/>
  <c r="D140" i="48"/>
  <c r="D141" i="48"/>
  <c r="D142" i="48"/>
  <c r="D143" i="48"/>
  <c r="D144" i="48"/>
  <c r="D145" i="48"/>
  <c r="D146" i="48"/>
  <c r="D147" i="48"/>
  <c r="D148" i="48"/>
  <c r="D149" i="48"/>
  <c r="D150" i="48"/>
  <c r="D151" i="48"/>
  <c r="D152" i="48"/>
  <c r="D153" i="48"/>
  <c r="D154" i="48"/>
  <c r="D155" i="48"/>
  <c r="D156" i="48"/>
  <c r="D157" i="48"/>
  <c r="D158" i="48"/>
  <c r="D159" i="48"/>
  <c r="D160" i="48"/>
  <c r="D161" i="48"/>
  <c r="D162" i="48"/>
  <c r="D163" i="48"/>
  <c r="D164" i="48"/>
  <c r="D165" i="48"/>
  <c r="D166" i="48"/>
  <c r="D167" i="48"/>
  <c r="D168" i="48"/>
  <c r="D169" i="48"/>
  <c r="D170" i="48"/>
  <c r="D171" i="48"/>
  <c r="D172" i="48"/>
  <c r="D173" i="48"/>
  <c r="D174" i="48"/>
  <c r="D175" i="48"/>
  <c r="D176" i="48"/>
  <c r="D177" i="48"/>
  <c r="D178" i="48"/>
  <c r="D179" i="48"/>
  <c r="D180" i="48"/>
  <c r="D181" i="48"/>
  <c r="D182" i="48"/>
  <c r="D183" i="48"/>
  <c r="D184" i="48"/>
  <c r="D185" i="48"/>
  <c r="D186" i="48"/>
  <c r="D187" i="48"/>
  <c r="D188" i="48"/>
  <c r="D189" i="48"/>
  <c r="D190" i="48"/>
  <c r="D191" i="48"/>
  <c r="D192" i="48"/>
  <c r="D193" i="48"/>
  <c r="D194" i="48"/>
  <c r="D195" i="48"/>
  <c r="D196" i="48"/>
  <c r="D197" i="48"/>
  <c r="D198" i="48"/>
  <c r="D199" i="48"/>
  <c r="D200" i="48"/>
  <c r="D201" i="48"/>
  <c r="D202" i="48"/>
  <c r="D203" i="48"/>
  <c r="D204" i="48"/>
  <c r="D205" i="48"/>
  <c r="D206" i="48"/>
  <c r="D207" i="48"/>
  <c r="D208" i="48"/>
  <c r="D209" i="48"/>
  <c r="D210" i="48"/>
  <c r="D211" i="48"/>
  <c r="D212" i="48"/>
  <c r="D213" i="48"/>
  <c r="D214" i="48"/>
  <c r="D215" i="48"/>
  <c r="D216" i="48"/>
  <c r="D217" i="48"/>
  <c r="D218" i="48"/>
  <c r="D219" i="48"/>
  <c r="D220" i="48"/>
  <c r="D221" i="48"/>
  <c r="D222" i="48"/>
  <c r="D223" i="48"/>
  <c r="D224" i="48"/>
  <c r="D225" i="48"/>
  <c r="D226" i="48"/>
  <c r="D227" i="48"/>
  <c r="D228" i="48"/>
  <c r="D229" i="48"/>
  <c r="D230" i="48"/>
  <c r="D231" i="48"/>
  <c r="D232" i="48"/>
  <c r="D233" i="48"/>
  <c r="D234" i="48"/>
  <c r="D235" i="48"/>
  <c r="D236" i="48"/>
  <c r="D237" i="48"/>
  <c r="D238" i="48"/>
  <c r="D239" i="48"/>
  <c r="D240" i="48"/>
  <c r="D241" i="48"/>
  <c r="D242" i="48"/>
  <c r="D243" i="48"/>
  <c r="D244" i="48"/>
  <c r="D245" i="48"/>
  <c r="D246" i="48"/>
  <c r="D247" i="48"/>
  <c r="D248" i="48"/>
  <c r="D249" i="48"/>
  <c r="D250" i="48"/>
  <c r="D251" i="48"/>
  <c r="D252" i="48"/>
  <c r="D253" i="48"/>
  <c r="D254" i="48"/>
  <c r="D255" i="48"/>
  <c r="D256" i="48"/>
  <c r="D257" i="48"/>
  <c r="D258" i="48"/>
  <c r="D259" i="48"/>
  <c r="D260" i="48"/>
  <c r="D261" i="48"/>
  <c r="D262" i="48"/>
  <c r="D263" i="48"/>
  <c r="D264" i="48"/>
  <c r="D265" i="48"/>
  <c r="D266" i="48"/>
  <c r="D267" i="48"/>
  <c r="D268" i="48"/>
  <c r="D269" i="48"/>
  <c r="D270" i="48"/>
  <c r="D271" i="48"/>
  <c r="D272" i="48"/>
  <c r="D273" i="48"/>
  <c r="D274" i="48"/>
  <c r="D275" i="48"/>
  <c r="D276" i="48"/>
  <c r="D277" i="48"/>
  <c r="D278" i="48"/>
  <c r="D279" i="48"/>
  <c r="D280" i="48"/>
  <c r="D281" i="48"/>
  <c r="D282" i="48"/>
  <c r="D283" i="48"/>
  <c r="D284" i="48"/>
  <c r="D285" i="48"/>
  <c r="D286" i="48"/>
  <c r="D287" i="48"/>
  <c r="D288" i="48"/>
  <c r="D289" i="48"/>
  <c r="D290" i="48"/>
  <c r="D291" i="48"/>
  <c r="D292" i="48"/>
  <c r="D293" i="48"/>
  <c r="D294" i="48"/>
  <c r="D295" i="48"/>
  <c r="D296" i="48"/>
  <c r="D297" i="48"/>
  <c r="D298" i="48"/>
  <c r="D299" i="48"/>
  <c r="D300" i="48"/>
  <c r="D301" i="48"/>
  <c r="D302" i="48"/>
  <c r="D303" i="48"/>
  <c r="D304" i="48"/>
  <c r="D305" i="48"/>
  <c r="D306" i="48"/>
  <c r="D307" i="48"/>
  <c r="D308" i="48"/>
  <c r="D309" i="48"/>
  <c r="D310" i="48"/>
  <c r="D311" i="48"/>
  <c r="D312" i="48"/>
  <c r="D313" i="48"/>
  <c r="D314" i="48"/>
  <c r="D315" i="48"/>
  <c r="D316" i="48"/>
  <c r="D317" i="48"/>
  <c r="D318" i="48"/>
  <c r="D319" i="48"/>
  <c r="D320" i="48"/>
  <c r="D321" i="48"/>
  <c r="D322" i="48"/>
  <c r="D323" i="48"/>
  <c r="D324" i="48"/>
  <c r="D325" i="48"/>
  <c r="D326" i="48"/>
  <c r="D327" i="48"/>
  <c r="D328" i="48"/>
  <c r="D329" i="48"/>
  <c r="D330" i="48"/>
  <c r="D331" i="48"/>
  <c r="D332" i="48"/>
  <c r="D333" i="48"/>
  <c r="D334" i="48"/>
  <c r="D335" i="48"/>
  <c r="D336" i="48"/>
  <c r="D337" i="48"/>
  <c r="D338" i="48"/>
  <c r="D339" i="48"/>
  <c r="D340" i="48"/>
  <c r="D341" i="48"/>
  <c r="D342" i="48"/>
  <c r="D343" i="48"/>
  <c r="D344" i="48"/>
  <c r="D345" i="48"/>
  <c r="D346" i="48"/>
  <c r="D347" i="48"/>
  <c r="D348" i="48"/>
  <c r="D349" i="48"/>
  <c r="D350" i="48"/>
  <c r="D351" i="48"/>
  <c r="D352" i="48"/>
  <c r="D353" i="48"/>
  <c r="D354" i="48"/>
  <c r="D355" i="48"/>
  <c r="D356" i="48"/>
  <c r="D357" i="48"/>
  <c r="D358" i="48"/>
  <c r="D359" i="48"/>
  <c r="D360" i="48"/>
  <c r="D361" i="48"/>
  <c r="D362" i="48"/>
  <c r="D363" i="48"/>
  <c r="D364" i="48"/>
  <c r="D365" i="48"/>
  <c r="D366" i="48"/>
  <c r="D367" i="48"/>
  <c r="D368" i="48"/>
  <c r="T12" i="48"/>
  <c r="Q7" i="48"/>
  <c r="Y10" i="48"/>
  <c r="K19" i="48"/>
  <c r="N13" i="48"/>
  <c r="O13" i="48"/>
  <c r="P13" i="48"/>
  <c r="Y9" i="48"/>
  <c r="Y7" i="48"/>
  <c r="Y12" i="48"/>
  <c r="AA7" i="48"/>
  <c r="AB10" i="48"/>
  <c r="Y11" i="48"/>
  <c r="AB8" i="48"/>
  <c r="AB7" i="48"/>
  <c r="AA10" i="48"/>
  <c r="Z8" i="48"/>
  <c r="Z7" i="48"/>
  <c r="Y8" i="48"/>
  <c r="T19" i="48"/>
  <c r="T20" i="48"/>
  <c r="T21" i="48"/>
  <c r="T22" i="48"/>
  <c r="F3" i="48"/>
  <c r="T17" i="48"/>
  <c r="P19" i="48"/>
  <c r="T23" i="48"/>
  <c r="Q13" i="48"/>
  <c r="Y15" i="48"/>
  <c r="T18" i="48"/>
  <c r="N19" i="48"/>
  <c r="O19" i="48"/>
  <c r="T24" i="48"/>
  <c r="K25" i="48"/>
  <c r="F4" i="48"/>
  <c r="Y13" i="48"/>
  <c r="Y14" i="48"/>
  <c r="Y16" i="48"/>
  <c r="Y18" i="48"/>
  <c r="Z13" i="48"/>
  <c r="Y17" i="48"/>
  <c r="AB16" i="48"/>
  <c r="AA16" i="48"/>
  <c r="AB14" i="48"/>
  <c r="Z14" i="48"/>
  <c r="AB13" i="48"/>
  <c r="AA13" i="48"/>
  <c r="T28" i="48"/>
  <c r="T27" i="48"/>
  <c r="T26" i="48"/>
  <c r="T25" i="48"/>
  <c r="K31" i="48"/>
  <c r="Q19" i="48"/>
  <c r="Y22" i="48"/>
  <c r="N25" i="48"/>
  <c r="O25" i="48"/>
  <c r="T30" i="48"/>
  <c r="P25" i="48"/>
  <c r="T29" i="48"/>
  <c r="F5" i="48"/>
  <c r="Y23" i="48"/>
  <c r="AB22" i="48"/>
  <c r="AA22" i="48"/>
  <c r="AB20" i="48"/>
  <c r="Z20" i="48"/>
  <c r="AA19" i="48"/>
  <c r="AB19" i="48"/>
  <c r="Z19" i="48"/>
  <c r="Y21" i="48"/>
  <c r="Y19" i="48"/>
  <c r="Y24" i="48"/>
  <c r="Y20" i="48"/>
  <c r="T31" i="48"/>
  <c r="T32" i="48"/>
  <c r="T33" i="48"/>
  <c r="T34" i="48"/>
  <c r="K37" i="48"/>
  <c r="N31" i="48"/>
  <c r="P31" i="48"/>
  <c r="T35" i="48"/>
  <c r="Q25" i="48"/>
  <c r="Y27" i="48"/>
  <c r="F6" i="48"/>
  <c r="Y26" i="48"/>
  <c r="Y30" i="48"/>
  <c r="Q31" i="48"/>
  <c r="Y33" i="48"/>
  <c r="O31" i="48"/>
  <c r="T36" i="48"/>
  <c r="Y29" i="48"/>
  <c r="AB28" i="48"/>
  <c r="AA28" i="48"/>
  <c r="AB26" i="48"/>
  <c r="Z26" i="48"/>
  <c r="AA25" i="48"/>
  <c r="Z25" i="48"/>
  <c r="AB25" i="48"/>
  <c r="Y25" i="48"/>
  <c r="Y28" i="48"/>
  <c r="T40" i="48"/>
  <c r="T39" i="48"/>
  <c r="T38" i="48"/>
  <c r="T37" i="48"/>
  <c r="N37" i="48"/>
  <c r="O37" i="48"/>
  <c r="T42" i="48"/>
  <c r="K43" i="48"/>
  <c r="K49" i="48"/>
  <c r="K55" i="48"/>
  <c r="P37" i="48"/>
  <c r="T41" i="48"/>
  <c r="F7" i="48"/>
  <c r="Y34" i="48"/>
  <c r="N49" i="48"/>
  <c r="O49" i="48"/>
  <c r="T54" i="48"/>
  <c r="Y35" i="48"/>
  <c r="AB34" i="48"/>
  <c r="AA34" i="48"/>
  <c r="AB31" i="48"/>
  <c r="AB32" i="48"/>
  <c r="Z32" i="48"/>
  <c r="AA31" i="48"/>
  <c r="Z31" i="48"/>
  <c r="Y31" i="48"/>
  <c r="Y32" i="48"/>
  <c r="Y36" i="48"/>
  <c r="T43" i="48"/>
  <c r="T44" i="48"/>
  <c r="T46" i="48"/>
  <c r="T45" i="48"/>
  <c r="Q37" i="48"/>
  <c r="Y42" i="48"/>
  <c r="N43" i="48"/>
  <c r="O43" i="48"/>
  <c r="T48" i="48"/>
  <c r="P43" i="48"/>
  <c r="T47" i="48"/>
  <c r="K61" i="48"/>
  <c r="N55" i="48"/>
  <c r="O55" i="48"/>
  <c r="T60" i="48"/>
  <c r="F8" i="48"/>
  <c r="Q49" i="48"/>
  <c r="Z49" i="48"/>
  <c r="Y39" i="48"/>
  <c r="Y40" i="48"/>
  <c r="Y38" i="48"/>
  <c r="Y41" i="48"/>
  <c r="AB40" i="48"/>
  <c r="AB37" i="48"/>
  <c r="AA40" i="48"/>
  <c r="AB38" i="48"/>
  <c r="Z38" i="48"/>
  <c r="AA37" i="48"/>
  <c r="Z37" i="48"/>
  <c r="Y37" i="48"/>
  <c r="T51" i="48"/>
  <c r="T52" i="48"/>
  <c r="T50" i="48"/>
  <c r="T49" i="48"/>
  <c r="Q43" i="48"/>
  <c r="Y46" i="48"/>
  <c r="N61" i="48"/>
  <c r="O61" i="48"/>
  <c r="T66" i="48"/>
  <c r="P49" i="48"/>
  <c r="T53" i="48"/>
  <c r="Y53" i="48"/>
  <c r="Q55" i="48"/>
  <c r="F9" i="48"/>
  <c r="K67" i="48"/>
  <c r="AA49" i="48"/>
  <c r="Z50" i="48"/>
  <c r="AA52" i="48"/>
  <c r="AB50" i="48"/>
  <c r="Y45" i="48"/>
  <c r="AB49" i="48"/>
  <c r="AB52" i="48"/>
  <c r="Y54" i="48"/>
  <c r="AB55" i="48"/>
  <c r="AB58" i="48"/>
  <c r="AA58" i="48"/>
  <c r="AB56" i="48"/>
  <c r="Z56" i="48"/>
  <c r="AA55" i="48"/>
  <c r="Z55" i="48"/>
  <c r="Y47" i="48"/>
  <c r="AB46" i="48"/>
  <c r="AA46" i="48"/>
  <c r="AB44" i="48"/>
  <c r="Z44" i="48"/>
  <c r="AA43" i="48"/>
  <c r="AB43" i="48"/>
  <c r="Z43" i="48"/>
  <c r="Y43" i="48"/>
  <c r="Y48" i="48"/>
  <c r="Q61" i="48"/>
  <c r="Y44" i="48"/>
  <c r="Y60" i="48"/>
  <c r="T58" i="48"/>
  <c r="Y52" i="48"/>
  <c r="T55" i="48"/>
  <c r="Y49" i="48"/>
  <c r="T56" i="48"/>
  <c r="Y50" i="48"/>
  <c r="T57" i="48"/>
  <c r="Y51" i="48"/>
  <c r="P55" i="48"/>
  <c r="T59" i="48"/>
  <c r="Y59" i="48"/>
  <c r="K73" i="48"/>
  <c r="N67" i="48"/>
  <c r="O67" i="48"/>
  <c r="T72" i="48"/>
  <c r="F10" i="48"/>
  <c r="AB64" i="48"/>
  <c r="AA64" i="48"/>
  <c r="AB62" i="48"/>
  <c r="Z62" i="48"/>
  <c r="AA61" i="48"/>
  <c r="Z61" i="48"/>
  <c r="AB61" i="48"/>
  <c r="Y66" i="48"/>
  <c r="T61" i="48"/>
  <c r="Y55" i="48"/>
  <c r="T63" i="48"/>
  <c r="Y57" i="48"/>
  <c r="T62" i="48"/>
  <c r="Y56" i="48"/>
  <c r="T64" i="48"/>
  <c r="Y58" i="48"/>
  <c r="P61" i="48"/>
  <c r="T65" i="48"/>
  <c r="Y65" i="48"/>
  <c r="K79" i="48"/>
  <c r="N73" i="48"/>
  <c r="O73" i="48"/>
  <c r="T78" i="48"/>
  <c r="F11" i="48"/>
  <c r="Q67" i="48"/>
  <c r="AB70" i="48"/>
  <c r="AA70" i="48"/>
  <c r="AB68" i="48"/>
  <c r="Z68" i="48"/>
  <c r="AB67" i="48"/>
  <c r="AA67" i="48"/>
  <c r="Z67" i="48"/>
  <c r="Y72" i="48"/>
  <c r="T70" i="48"/>
  <c r="Y64" i="48"/>
  <c r="T68" i="48"/>
  <c r="Y62" i="48"/>
  <c r="T67" i="48"/>
  <c r="Y61" i="48"/>
  <c r="T69" i="48"/>
  <c r="Y63" i="48"/>
  <c r="P67" i="48"/>
  <c r="T71" i="48"/>
  <c r="Y71" i="48"/>
  <c r="F12" i="48"/>
  <c r="Q73" i="48"/>
  <c r="K85" i="48"/>
  <c r="N79" i="48"/>
  <c r="O79" i="48"/>
  <c r="T84" i="48"/>
  <c r="AB76" i="48"/>
  <c r="AA76" i="48"/>
  <c r="AB74" i="48"/>
  <c r="Z74" i="48"/>
  <c r="AA73" i="48"/>
  <c r="AB73" i="48"/>
  <c r="Z73" i="48"/>
  <c r="Y78" i="48"/>
  <c r="T75" i="48"/>
  <c r="Y69" i="48"/>
  <c r="T73" i="48"/>
  <c r="Y67" i="48"/>
  <c r="T74" i="48"/>
  <c r="Y68" i="48"/>
  <c r="T76" i="48"/>
  <c r="Y70" i="48"/>
  <c r="P73" i="48"/>
  <c r="T77" i="48"/>
  <c r="Y77" i="48"/>
  <c r="Q79" i="48"/>
  <c r="K91" i="48"/>
  <c r="N85" i="48"/>
  <c r="O85" i="48"/>
  <c r="T90" i="48"/>
  <c r="F13" i="48"/>
  <c r="AB82" i="48"/>
  <c r="AA82" i="48"/>
  <c r="AB79" i="48"/>
  <c r="AB80" i="48"/>
  <c r="Z80" i="48"/>
  <c r="AA79" i="48"/>
  <c r="Z79" i="48"/>
  <c r="Y84" i="48"/>
  <c r="T81" i="48"/>
  <c r="Y75" i="48"/>
  <c r="T82" i="48"/>
  <c r="Y76" i="48"/>
  <c r="T80" i="48"/>
  <c r="Y74" i="48"/>
  <c r="T79" i="48"/>
  <c r="Y73" i="48"/>
  <c r="P79" i="48"/>
  <c r="T83" i="48"/>
  <c r="Y83" i="48"/>
  <c r="F14" i="48"/>
  <c r="K97" i="48"/>
  <c r="N91" i="48"/>
  <c r="O91" i="48"/>
  <c r="T96" i="48"/>
  <c r="Q85" i="48"/>
  <c r="AB88" i="48"/>
  <c r="AA88" i="48"/>
  <c r="AB86" i="48"/>
  <c r="Z86" i="48"/>
  <c r="AA85" i="48"/>
  <c r="AB85" i="48"/>
  <c r="Z85" i="48"/>
  <c r="Y90" i="48"/>
  <c r="T85" i="48"/>
  <c r="Y79" i="48"/>
  <c r="T86" i="48"/>
  <c r="Y80" i="48"/>
  <c r="T88" i="48"/>
  <c r="Y82" i="48"/>
  <c r="T87" i="48"/>
  <c r="Y81" i="48"/>
  <c r="P85" i="48"/>
  <c r="T89" i="48"/>
  <c r="Y89" i="48"/>
  <c r="Q91" i="48"/>
  <c r="K103" i="48"/>
  <c r="N97" i="48"/>
  <c r="O97" i="48"/>
  <c r="T102" i="48"/>
  <c r="F15" i="48"/>
  <c r="AB94" i="48"/>
  <c r="AA94" i="48"/>
  <c r="AB91" i="48"/>
  <c r="AB92" i="48"/>
  <c r="Z92" i="48"/>
  <c r="AA91" i="48"/>
  <c r="Z91" i="48"/>
  <c r="Y96" i="48"/>
  <c r="T91" i="48"/>
  <c r="Y85" i="48"/>
  <c r="T93" i="48"/>
  <c r="Y87" i="48"/>
  <c r="T94" i="48"/>
  <c r="Y88" i="48"/>
  <c r="T92" i="48"/>
  <c r="Y86" i="48"/>
  <c r="P91" i="48"/>
  <c r="T95" i="48"/>
  <c r="Y95" i="48"/>
  <c r="F16" i="48"/>
  <c r="Q97" i="48"/>
  <c r="K109" i="48"/>
  <c r="N103" i="48"/>
  <c r="O103" i="48"/>
  <c r="T108" i="48"/>
  <c r="AB97" i="48"/>
  <c r="AB100" i="48"/>
  <c r="AA100" i="48"/>
  <c r="AB98" i="48"/>
  <c r="Z98" i="48"/>
  <c r="AA97" i="48"/>
  <c r="Z97" i="48"/>
  <c r="Y102" i="48"/>
  <c r="T100" i="48"/>
  <c r="Y94" i="48"/>
  <c r="T99" i="48"/>
  <c r="Y93" i="48"/>
  <c r="T98" i="48"/>
  <c r="Y92" i="48"/>
  <c r="T97" i="48"/>
  <c r="Y91" i="48"/>
  <c r="P97" i="48"/>
  <c r="T101" i="48"/>
  <c r="Y101" i="48"/>
  <c r="F17" i="48"/>
  <c r="Q103" i="48"/>
  <c r="K115" i="48"/>
  <c r="N109" i="48"/>
  <c r="O109" i="48"/>
  <c r="T114" i="48"/>
  <c r="AB106" i="48"/>
  <c r="AA106" i="48"/>
  <c r="AB104" i="48"/>
  <c r="Z104" i="48"/>
  <c r="AA103" i="48"/>
  <c r="Z103" i="48"/>
  <c r="AB103" i="48"/>
  <c r="Y108" i="48"/>
  <c r="T103" i="48"/>
  <c r="Y97" i="48"/>
  <c r="T104" i="48"/>
  <c r="Y98" i="48"/>
  <c r="T105" i="48"/>
  <c r="Y99" i="48"/>
  <c r="T106" i="48"/>
  <c r="Y100" i="48"/>
  <c r="P103" i="48"/>
  <c r="T107" i="48"/>
  <c r="Y107" i="48"/>
  <c r="Q109" i="48"/>
  <c r="K121" i="48"/>
  <c r="N115" i="48"/>
  <c r="O115" i="48"/>
  <c r="T120" i="48"/>
  <c r="F18" i="48"/>
  <c r="AB112" i="48"/>
  <c r="AB109" i="48"/>
  <c r="AA112" i="48"/>
  <c r="AB110" i="48"/>
  <c r="Z110" i="48"/>
  <c r="AA109" i="48"/>
  <c r="Z109" i="48"/>
  <c r="Y114" i="48"/>
  <c r="T111" i="48"/>
  <c r="Y105" i="48"/>
  <c r="T112" i="48"/>
  <c r="Y106" i="48"/>
  <c r="T110" i="48"/>
  <c r="Y104" i="48"/>
  <c r="T109" i="48"/>
  <c r="Y103" i="48"/>
  <c r="P109" i="48"/>
  <c r="T113" i="48"/>
  <c r="Y113" i="48"/>
  <c r="Q115" i="48"/>
  <c r="K127" i="48"/>
  <c r="N121" i="48"/>
  <c r="O121" i="48"/>
  <c r="T126" i="48"/>
  <c r="F19" i="48"/>
  <c r="AB118" i="48"/>
  <c r="AA118" i="48"/>
  <c r="AB115" i="48"/>
  <c r="AB116" i="48"/>
  <c r="Z116" i="48"/>
  <c r="AA115" i="48"/>
  <c r="Z115" i="48"/>
  <c r="Y120" i="48"/>
  <c r="T116" i="48"/>
  <c r="Y110" i="48"/>
  <c r="T118" i="48"/>
  <c r="Y112" i="48"/>
  <c r="T115" i="48"/>
  <c r="Y109" i="48"/>
  <c r="T117" i="48"/>
  <c r="Y111" i="48"/>
  <c r="P115" i="48"/>
  <c r="T119" i="48"/>
  <c r="Y119" i="48"/>
  <c r="F20" i="48"/>
  <c r="Q121" i="48"/>
  <c r="K133" i="48"/>
  <c r="N127" i="48"/>
  <c r="O127" i="48"/>
  <c r="T132" i="48"/>
  <c r="AB124" i="48"/>
  <c r="AA124" i="48"/>
  <c r="AB122" i="48"/>
  <c r="Z122" i="48"/>
  <c r="AB121" i="48"/>
  <c r="AA121" i="48"/>
  <c r="Z121" i="48"/>
  <c r="Y126" i="48"/>
  <c r="T121" i="48"/>
  <c r="Y115" i="48"/>
  <c r="T124" i="48"/>
  <c r="Y118" i="48"/>
  <c r="T123" i="48"/>
  <c r="Y117" i="48"/>
  <c r="T122" i="48"/>
  <c r="Y116" i="48"/>
  <c r="N133" i="48"/>
  <c r="O133" i="48"/>
  <c r="T138" i="48"/>
  <c r="K139" i="48"/>
  <c r="P121" i="48"/>
  <c r="T125" i="48"/>
  <c r="Y125" i="48"/>
  <c r="Q127" i="48"/>
  <c r="F21" i="48"/>
  <c r="Q133" i="48"/>
  <c r="AB136" i="48"/>
  <c r="AB130" i="48"/>
  <c r="AA130" i="48"/>
  <c r="AB128" i="48"/>
  <c r="Z128" i="48"/>
  <c r="AA127" i="48"/>
  <c r="AB127" i="48"/>
  <c r="Z127" i="48"/>
  <c r="Y132" i="48"/>
  <c r="T129" i="48"/>
  <c r="Y123" i="48"/>
  <c r="T130" i="48"/>
  <c r="Y124" i="48"/>
  <c r="T128" i="48"/>
  <c r="Y122" i="48"/>
  <c r="T127" i="48"/>
  <c r="Y121" i="48"/>
  <c r="K145" i="48"/>
  <c r="N139" i="48"/>
  <c r="O139" i="48"/>
  <c r="T144" i="48"/>
  <c r="P127" i="48"/>
  <c r="T131" i="48"/>
  <c r="Y131" i="48"/>
  <c r="F22" i="48"/>
  <c r="Y138" i="48"/>
  <c r="AB133" i="48"/>
  <c r="AA133" i="48"/>
  <c r="Z134" i="48"/>
  <c r="Z133" i="48"/>
  <c r="AB134" i="48"/>
  <c r="AA136" i="48"/>
  <c r="T134" i="48"/>
  <c r="Y128" i="48"/>
  <c r="T133" i="48"/>
  <c r="Y127" i="48"/>
  <c r="T136" i="48"/>
  <c r="Y130" i="48"/>
  <c r="T135" i="48"/>
  <c r="Y129" i="48"/>
  <c r="Q139" i="48"/>
  <c r="N145" i="48"/>
  <c r="O145" i="48"/>
  <c r="T150" i="48"/>
  <c r="K151" i="48"/>
  <c r="P133" i="48"/>
  <c r="T137" i="48"/>
  <c r="Y137" i="48"/>
  <c r="F23" i="48"/>
  <c r="AB139" i="48"/>
  <c r="AB142" i="48"/>
  <c r="AA142" i="48"/>
  <c r="AB140" i="48"/>
  <c r="Z140" i="48"/>
  <c r="AA139" i="48"/>
  <c r="Z139" i="48"/>
  <c r="Y144" i="48"/>
  <c r="T141" i="48"/>
  <c r="Y135" i="48"/>
  <c r="T142" i="48"/>
  <c r="Y136" i="48"/>
  <c r="T139" i="48"/>
  <c r="Y133" i="48"/>
  <c r="T140" i="48"/>
  <c r="Y134" i="48"/>
  <c r="P139" i="48"/>
  <c r="T143" i="48"/>
  <c r="Y143" i="48"/>
  <c r="K157" i="48"/>
  <c r="N151" i="48"/>
  <c r="O151" i="48"/>
  <c r="T156" i="48"/>
  <c r="Q145" i="48"/>
  <c r="F24" i="48"/>
  <c r="AB148" i="48"/>
  <c r="AA148" i="48"/>
  <c r="AB145" i="48"/>
  <c r="AB146" i="48"/>
  <c r="Z146" i="48"/>
  <c r="AA145" i="48"/>
  <c r="Z145" i="48"/>
  <c r="Y150" i="48"/>
  <c r="T146" i="48"/>
  <c r="Y140" i="48"/>
  <c r="T145" i="48"/>
  <c r="Y139" i="48"/>
  <c r="T148" i="48"/>
  <c r="Y142" i="48"/>
  <c r="T147" i="48"/>
  <c r="Y141" i="48"/>
  <c r="Q151" i="48"/>
  <c r="K163" i="48"/>
  <c r="N157" i="48"/>
  <c r="O157" i="48"/>
  <c r="T162" i="48"/>
  <c r="P145" i="48"/>
  <c r="T149" i="48"/>
  <c r="Y149" i="48"/>
  <c r="F25" i="48"/>
  <c r="AB154" i="48"/>
  <c r="AA154" i="48"/>
  <c r="AB152" i="48"/>
  <c r="Z152" i="48"/>
  <c r="AA151" i="48"/>
  <c r="Z151" i="48"/>
  <c r="AB151" i="48"/>
  <c r="Y156" i="48"/>
  <c r="T154" i="48"/>
  <c r="Y148" i="48"/>
  <c r="T151" i="48"/>
  <c r="Y145" i="48"/>
  <c r="T153" i="48"/>
  <c r="Y147" i="48"/>
  <c r="T152" i="48"/>
  <c r="Y146" i="48"/>
  <c r="Q157" i="48"/>
  <c r="K169" i="48"/>
  <c r="N163" i="48"/>
  <c r="O163" i="48"/>
  <c r="T168" i="48"/>
  <c r="P151" i="48"/>
  <c r="T155" i="48"/>
  <c r="Y155" i="48"/>
  <c r="F26" i="48"/>
  <c r="AB160" i="48"/>
  <c r="AA160" i="48"/>
  <c r="AB158" i="48"/>
  <c r="Z158" i="48"/>
  <c r="AA157" i="48"/>
  <c r="AB157" i="48"/>
  <c r="Z157" i="48"/>
  <c r="Y162" i="48"/>
  <c r="T159" i="48"/>
  <c r="Y153" i="48"/>
  <c r="T157" i="48"/>
  <c r="Y151" i="48"/>
  <c r="T158" i="48"/>
  <c r="Y152" i="48"/>
  <c r="T160" i="48"/>
  <c r="Y154" i="48"/>
  <c r="Q163" i="48"/>
  <c r="K175" i="48"/>
  <c r="N169" i="48"/>
  <c r="O169" i="48"/>
  <c r="T174" i="48"/>
  <c r="P157" i="48"/>
  <c r="T161" i="48"/>
  <c r="Y161" i="48"/>
  <c r="F27" i="48"/>
  <c r="AB166" i="48"/>
  <c r="AA166" i="48"/>
  <c r="AB164" i="48"/>
  <c r="Z164" i="48"/>
  <c r="AB163" i="48"/>
  <c r="AA163" i="48"/>
  <c r="Z163" i="48"/>
  <c r="Y168" i="48"/>
  <c r="T166" i="48"/>
  <c r="Y160" i="48"/>
  <c r="T164" i="48"/>
  <c r="Y158" i="48"/>
  <c r="T163" i="48"/>
  <c r="Y157" i="48"/>
  <c r="T165" i="48"/>
  <c r="Y159" i="48"/>
  <c r="Q169" i="48"/>
  <c r="K181" i="48"/>
  <c r="N175" i="48"/>
  <c r="O175" i="48"/>
  <c r="T180" i="48"/>
  <c r="P163" i="48"/>
  <c r="T167" i="48"/>
  <c r="Y167" i="48"/>
  <c r="F28" i="48"/>
  <c r="AB169" i="48"/>
  <c r="AB172" i="48"/>
  <c r="AA172" i="48"/>
  <c r="AB170" i="48"/>
  <c r="Z170" i="48"/>
  <c r="AA169" i="48"/>
  <c r="Z169" i="48"/>
  <c r="Y174" i="48"/>
  <c r="T169" i="48"/>
  <c r="Y163" i="48"/>
  <c r="T170" i="48"/>
  <c r="Y164" i="48"/>
  <c r="T171" i="48"/>
  <c r="Y165" i="48"/>
  <c r="T172" i="48"/>
  <c r="Y166" i="48"/>
  <c r="P169" i="48"/>
  <c r="T173" i="48"/>
  <c r="Y173" i="48"/>
  <c r="Q175" i="48"/>
  <c r="K187" i="48"/>
  <c r="N181" i="48"/>
  <c r="O181" i="48"/>
  <c r="T186" i="48"/>
  <c r="F29" i="48"/>
  <c r="AB178" i="48"/>
  <c r="AA178" i="48"/>
  <c r="AB175" i="48"/>
  <c r="AB176" i="48"/>
  <c r="Z176" i="48"/>
  <c r="AA175" i="48"/>
  <c r="Z175" i="48"/>
  <c r="Y180" i="48"/>
  <c r="T178" i="48"/>
  <c r="Y172" i="48"/>
  <c r="T176" i="48"/>
  <c r="Y170" i="48"/>
  <c r="T177" i="48"/>
  <c r="Y171" i="48"/>
  <c r="T175" i="48"/>
  <c r="Y169" i="48"/>
  <c r="K193" i="48"/>
  <c r="N187" i="48"/>
  <c r="O187" i="48"/>
  <c r="T192" i="48"/>
  <c r="Q181" i="48"/>
  <c r="P175" i="48"/>
  <c r="T179" i="48"/>
  <c r="Y179" i="48"/>
  <c r="F30" i="48"/>
  <c r="AB184" i="48"/>
  <c r="AA184" i="48"/>
  <c r="AB182" i="48"/>
  <c r="Z182" i="48"/>
  <c r="AA181" i="48"/>
  <c r="Z181" i="48"/>
  <c r="AB181" i="48"/>
  <c r="Y186" i="48"/>
  <c r="T183" i="48"/>
  <c r="Y177" i="48"/>
  <c r="T182" i="48"/>
  <c r="Y176" i="48"/>
  <c r="T181" i="48"/>
  <c r="Y175" i="48"/>
  <c r="T184" i="48"/>
  <c r="Y178" i="48"/>
  <c r="Q187" i="48"/>
  <c r="P181" i="48"/>
  <c r="T185" i="48"/>
  <c r="Y185" i="48"/>
  <c r="K199" i="48"/>
  <c r="N193" i="48"/>
  <c r="O193" i="48"/>
  <c r="T198" i="48"/>
  <c r="F31" i="48"/>
  <c r="AB190" i="48"/>
  <c r="AB187" i="48"/>
  <c r="AA190" i="48"/>
  <c r="AB188" i="48"/>
  <c r="Z188" i="48"/>
  <c r="AA187" i="48"/>
  <c r="Z187" i="48"/>
  <c r="Y192" i="48"/>
  <c r="T190" i="48"/>
  <c r="Y184" i="48"/>
  <c r="T187" i="48"/>
  <c r="Y181" i="48"/>
  <c r="T188" i="48"/>
  <c r="Y182" i="48"/>
  <c r="T189" i="48"/>
  <c r="Y183" i="48"/>
  <c r="K205" i="48"/>
  <c r="N199" i="48"/>
  <c r="O199" i="48"/>
  <c r="T204" i="48"/>
  <c r="P187" i="48"/>
  <c r="T191" i="48"/>
  <c r="Y191" i="48"/>
  <c r="Q193" i="48"/>
  <c r="F32" i="48"/>
  <c r="AB196" i="48"/>
  <c r="AA196" i="48"/>
  <c r="AB194" i="48"/>
  <c r="Z194" i="48"/>
  <c r="AA193" i="48"/>
  <c r="AB193" i="48"/>
  <c r="Z193" i="48"/>
  <c r="Y198" i="48"/>
  <c r="T195" i="48"/>
  <c r="Y189" i="48"/>
  <c r="T194" i="48"/>
  <c r="Y188" i="48"/>
  <c r="T193" i="48"/>
  <c r="Y187" i="48"/>
  <c r="T196" i="48"/>
  <c r="Y190" i="48"/>
  <c r="P193" i="48"/>
  <c r="T197" i="48"/>
  <c r="Y197" i="48"/>
  <c r="Q199" i="48"/>
  <c r="K211" i="48"/>
  <c r="N205" i="48"/>
  <c r="O205" i="48"/>
  <c r="T210" i="48"/>
  <c r="F33" i="48"/>
  <c r="AB199" i="48"/>
  <c r="AB202" i="48"/>
  <c r="AA202" i="48"/>
  <c r="AB200" i="48"/>
  <c r="Z200" i="48"/>
  <c r="AA199" i="48"/>
  <c r="Z199" i="48"/>
  <c r="Y204" i="48"/>
  <c r="T202" i="48"/>
  <c r="Y196" i="48"/>
  <c r="T200" i="48"/>
  <c r="Y194" i="48"/>
  <c r="T199" i="48"/>
  <c r="Y193" i="48"/>
  <c r="T201" i="48"/>
  <c r="Y195" i="48"/>
  <c r="N211" i="48"/>
  <c r="O211" i="48"/>
  <c r="T216" i="48"/>
  <c r="K217" i="48"/>
  <c r="Q205" i="48"/>
  <c r="P199" i="48"/>
  <c r="T203" i="48"/>
  <c r="Y203" i="48"/>
  <c r="F34" i="48"/>
  <c r="AB208" i="48"/>
  <c r="AA208" i="48"/>
  <c r="AB205" i="48"/>
  <c r="AB206" i="48"/>
  <c r="Z206" i="48"/>
  <c r="AA205" i="48"/>
  <c r="Z205" i="48"/>
  <c r="Y210" i="48"/>
  <c r="T207" i="48"/>
  <c r="Y201" i="48"/>
  <c r="T206" i="48"/>
  <c r="Y200" i="48"/>
  <c r="T205" i="48"/>
  <c r="Y199" i="48"/>
  <c r="T208" i="48"/>
  <c r="Y202" i="48"/>
  <c r="P205" i="48"/>
  <c r="T209" i="48"/>
  <c r="Y209" i="48"/>
  <c r="K223" i="48"/>
  <c r="N217" i="48"/>
  <c r="O217" i="48"/>
  <c r="T222" i="48"/>
  <c r="Q211" i="48"/>
  <c r="F35" i="48"/>
  <c r="AB214" i="48"/>
  <c r="AA214" i="48"/>
  <c r="AB211" i="48"/>
  <c r="AB212" i="48"/>
  <c r="Z212" i="48"/>
  <c r="AA211" i="48"/>
  <c r="Z211" i="48"/>
  <c r="Y216" i="48"/>
  <c r="T214" i="48"/>
  <c r="Y208" i="48"/>
  <c r="T212" i="48"/>
  <c r="Y206" i="48"/>
  <c r="T211" i="48"/>
  <c r="Y205" i="48"/>
  <c r="T213" i="48"/>
  <c r="Y207" i="48"/>
  <c r="K229" i="48"/>
  <c r="N223" i="48"/>
  <c r="O223" i="48"/>
  <c r="T228" i="48"/>
  <c r="Q217" i="48"/>
  <c r="P211" i="48"/>
  <c r="T215" i="48"/>
  <c r="Y215" i="48"/>
  <c r="F36" i="48"/>
  <c r="AB220" i="48"/>
  <c r="AA220" i="48"/>
  <c r="AB218" i="48"/>
  <c r="Z218" i="48"/>
  <c r="AA217" i="48"/>
  <c r="Z217" i="48"/>
  <c r="AB217" i="48"/>
  <c r="Y222" i="48"/>
  <c r="T219" i="48"/>
  <c r="Y213" i="48"/>
  <c r="T220" i="48"/>
  <c r="Y214" i="48"/>
  <c r="T218" i="48"/>
  <c r="Y212" i="48"/>
  <c r="T217" i="48"/>
  <c r="Y211" i="48"/>
  <c r="Q223" i="48"/>
  <c r="P217" i="48"/>
  <c r="T221" i="48"/>
  <c r="Y221" i="48"/>
  <c r="K235" i="48"/>
  <c r="N229" i="48"/>
  <c r="O229" i="48"/>
  <c r="T234" i="48"/>
  <c r="F37" i="48"/>
  <c r="AB223" i="48"/>
  <c r="AB226" i="48"/>
  <c r="AA226" i="48"/>
  <c r="AB224" i="48"/>
  <c r="Z224" i="48"/>
  <c r="AA223" i="48"/>
  <c r="Z223" i="48"/>
  <c r="Y228" i="48"/>
  <c r="T223" i="48"/>
  <c r="Y217" i="48"/>
  <c r="T225" i="48"/>
  <c r="Y219" i="48"/>
  <c r="T226" i="48"/>
  <c r="Y220" i="48"/>
  <c r="T224" i="48"/>
  <c r="Y218" i="48"/>
  <c r="K241" i="48"/>
  <c r="N235" i="48"/>
  <c r="O235" i="48"/>
  <c r="T240" i="48"/>
  <c r="Q229" i="48"/>
  <c r="P223" i="48"/>
  <c r="T227" i="48"/>
  <c r="Y227" i="48"/>
  <c r="F38" i="48"/>
  <c r="AB232" i="48"/>
  <c r="AA232" i="48"/>
  <c r="AB230" i="48"/>
  <c r="Z230" i="48"/>
  <c r="AB229" i="48"/>
  <c r="AA229" i="48"/>
  <c r="Z229" i="48"/>
  <c r="Y234" i="48"/>
  <c r="T230" i="48"/>
  <c r="Y224" i="48"/>
  <c r="T232" i="48"/>
  <c r="Y226" i="48"/>
  <c r="T231" i="48"/>
  <c r="Y225" i="48"/>
  <c r="T229" i="48"/>
  <c r="Y223" i="48"/>
  <c r="K247" i="48"/>
  <c r="N241" i="48"/>
  <c r="O241" i="48"/>
  <c r="T246" i="48"/>
  <c r="Q235" i="48"/>
  <c r="P229" i="48"/>
  <c r="T233" i="48"/>
  <c r="Y233" i="48"/>
  <c r="F39" i="48"/>
  <c r="AB238" i="48"/>
  <c r="AA238" i="48"/>
  <c r="AB235" i="48"/>
  <c r="AB236" i="48"/>
  <c r="Z236" i="48"/>
  <c r="AA235" i="48"/>
  <c r="Z235" i="48"/>
  <c r="Y240" i="48"/>
  <c r="T235" i="48"/>
  <c r="Y229" i="48"/>
  <c r="T237" i="48"/>
  <c r="Y231" i="48"/>
  <c r="T238" i="48"/>
  <c r="Y232" i="48"/>
  <c r="T236" i="48"/>
  <c r="Y230" i="48"/>
  <c r="P235" i="48"/>
  <c r="T239" i="48"/>
  <c r="Y239" i="48"/>
  <c r="Q241" i="48"/>
  <c r="K253" i="48"/>
  <c r="N247" i="48"/>
  <c r="O247" i="48"/>
  <c r="T252" i="48"/>
  <c r="F40" i="48"/>
  <c r="AB244" i="48"/>
  <c r="AA244" i="48"/>
  <c r="AB242" i="48"/>
  <c r="Z242" i="48"/>
  <c r="AA241" i="48"/>
  <c r="AB241" i="48"/>
  <c r="Z241" i="48"/>
  <c r="Y246" i="48"/>
  <c r="T242" i="48"/>
  <c r="Y236" i="48"/>
  <c r="T244" i="48"/>
  <c r="Y238" i="48"/>
  <c r="T243" i="48"/>
  <c r="Y237" i="48"/>
  <c r="T241" i="48"/>
  <c r="Y235" i="48"/>
  <c r="Q247" i="48"/>
  <c r="K259" i="48"/>
  <c r="N253" i="48"/>
  <c r="O253" i="48"/>
  <c r="T258" i="48"/>
  <c r="P241" i="48"/>
  <c r="T245" i="48"/>
  <c r="Y245" i="48"/>
  <c r="F41" i="48"/>
  <c r="Y249" i="48"/>
  <c r="AB250" i="48"/>
  <c r="AB248" i="48"/>
  <c r="Z248" i="48"/>
  <c r="Y252" i="48"/>
  <c r="Y248" i="48"/>
  <c r="Y251" i="48"/>
  <c r="AB247" i="48"/>
  <c r="AA250" i="48"/>
  <c r="Z247" i="48"/>
  <c r="Y250" i="48"/>
  <c r="Y247" i="48"/>
  <c r="AA247" i="48"/>
  <c r="T247" i="48"/>
  <c r="T253" i="48"/>
  <c r="T259" i="48"/>
  <c r="T265" i="48"/>
  <c r="T271" i="48"/>
  <c r="T277" i="48"/>
  <c r="T283" i="48"/>
  <c r="T289" i="48"/>
  <c r="Y241" i="48"/>
  <c r="T249" i="48"/>
  <c r="T255" i="48"/>
  <c r="T261" i="48"/>
  <c r="T267" i="48"/>
  <c r="T273" i="48"/>
  <c r="T279" i="48"/>
  <c r="T285" i="48"/>
  <c r="T291" i="48"/>
  <c r="Y243" i="48"/>
  <c r="T250" i="48"/>
  <c r="T256" i="48"/>
  <c r="T262" i="48"/>
  <c r="T268" i="48"/>
  <c r="T274" i="48"/>
  <c r="T280" i="48"/>
  <c r="T286" i="48"/>
  <c r="T292" i="48"/>
  <c r="Y244" i="48"/>
  <c r="T248" i="48"/>
  <c r="T254" i="48"/>
  <c r="T260" i="48"/>
  <c r="T266" i="48"/>
  <c r="T272" i="48"/>
  <c r="T278" i="48"/>
  <c r="T284" i="48"/>
  <c r="T290" i="48"/>
  <c r="Y242" i="48"/>
  <c r="Q253" i="48"/>
  <c r="K265" i="48"/>
  <c r="N259" i="48"/>
  <c r="O259" i="48"/>
  <c r="T264" i="48"/>
  <c r="P247" i="48"/>
  <c r="T251" i="48"/>
  <c r="F42" i="48"/>
  <c r="AB256" i="48"/>
  <c r="AA253" i="48"/>
  <c r="AA256" i="48"/>
  <c r="Z253" i="48"/>
  <c r="Y256" i="48"/>
  <c r="Y253" i="48"/>
  <c r="Y255" i="48"/>
  <c r="AB254" i="48"/>
  <c r="Z254" i="48"/>
  <c r="Y258" i="48"/>
  <c r="Y254" i="48"/>
  <c r="Y257" i="48"/>
  <c r="AB253" i="48"/>
  <c r="P253" i="48"/>
  <c r="T257" i="48"/>
  <c r="K271" i="48"/>
  <c r="N265" i="48"/>
  <c r="O265" i="48"/>
  <c r="T270" i="48"/>
  <c r="Q259" i="48"/>
  <c r="F43" i="48"/>
  <c r="Z260" i="48"/>
  <c r="Y261" i="48"/>
  <c r="Y260" i="48"/>
  <c r="Y264" i="48"/>
  <c r="AB259" i="48"/>
  <c r="Y259" i="48"/>
  <c r="Y263" i="48"/>
  <c r="AA259" i="48"/>
  <c r="AB262" i="48"/>
  <c r="Z259" i="48"/>
  <c r="Y262" i="48"/>
  <c r="AA262" i="48"/>
  <c r="AB260" i="48"/>
  <c r="Q265" i="48"/>
  <c r="K277" i="48"/>
  <c r="N271" i="48"/>
  <c r="O271" i="48"/>
  <c r="T276" i="48"/>
  <c r="P259" i="48"/>
  <c r="T263" i="48"/>
  <c r="F44" i="48"/>
  <c r="AA268" i="48"/>
  <c r="Z265" i="48"/>
  <c r="Y270" i="48"/>
  <c r="Y268" i="48"/>
  <c r="Y265" i="48"/>
  <c r="Y267" i="48"/>
  <c r="AB266" i="48"/>
  <c r="Z266" i="48"/>
  <c r="Y269" i="48"/>
  <c r="AB265" i="48"/>
  <c r="AB268" i="48"/>
  <c r="AA265" i="48"/>
  <c r="Y266" i="48"/>
  <c r="P265" i="48"/>
  <c r="T269" i="48"/>
  <c r="Q271" i="48"/>
  <c r="K283" i="48"/>
  <c r="N277" i="48"/>
  <c r="O277" i="48"/>
  <c r="T282" i="48"/>
  <c r="F45" i="48"/>
  <c r="Y276" i="48"/>
  <c r="Y272" i="48"/>
  <c r="Y275" i="48"/>
  <c r="AB271" i="48"/>
  <c r="Y273" i="48"/>
  <c r="AB274" i="48"/>
  <c r="AA271" i="48"/>
  <c r="AA274" i="48"/>
  <c r="Z271" i="48"/>
  <c r="Y274" i="48"/>
  <c r="Y271" i="48"/>
  <c r="AB272" i="48"/>
  <c r="Z272" i="48"/>
  <c r="Q277" i="48"/>
  <c r="K289" i="48"/>
  <c r="N289" i="48"/>
  <c r="O289" i="48"/>
  <c r="T294" i="48"/>
  <c r="N283" i="48"/>
  <c r="O283" i="48"/>
  <c r="T288" i="48"/>
  <c r="P271" i="48"/>
  <c r="T275" i="48"/>
  <c r="F46" i="48"/>
  <c r="Y279" i="48"/>
  <c r="AA277" i="48"/>
  <c r="AB278" i="48"/>
  <c r="Z278" i="48"/>
  <c r="Y282" i="48"/>
  <c r="Y278" i="48"/>
  <c r="Y281" i="48"/>
  <c r="AB277" i="48"/>
  <c r="AA280" i="48"/>
  <c r="Z277" i="48"/>
  <c r="Y280" i="48"/>
  <c r="Y277" i="48"/>
  <c r="AB280" i="48"/>
  <c r="P277" i="48"/>
  <c r="T281" i="48"/>
  <c r="Q283" i="48"/>
  <c r="Q289" i="48"/>
  <c r="F47" i="48"/>
  <c r="AA289" i="48"/>
  <c r="AB290" i="48"/>
  <c r="Z290" i="48"/>
  <c r="Y294" i="48"/>
  <c r="Y290" i="48"/>
  <c r="Y289" i="48"/>
  <c r="Y293" i="48"/>
  <c r="AB289" i="48"/>
  <c r="AB292" i="48"/>
  <c r="Z289" i="48"/>
  <c r="AA292" i="48"/>
  <c r="Y292" i="48"/>
  <c r="Y291" i="48"/>
  <c r="AB286" i="48"/>
  <c r="AA283" i="48"/>
  <c r="AA286" i="48"/>
  <c r="Z283" i="48"/>
  <c r="Y286" i="48"/>
  <c r="Y283" i="48"/>
  <c r="Y285" i="48"/>
  <c r="AB284" i="48"/>
  <c r="Y288" i="48"/>
  <c r="Y284" i="48"/>
  <c r="Z284" i="48"/>
  <c r="Y287" i="48"/>
  <c r="AB283" i="48"/>
  <c r="P283" i="48"/>
  <c r="T287" i="48"/>
  <c r="F48" i="48"/>
  <c r="P289" i="48"/>
  <c r="T293" i="48"/>
  <c r="F49" i="48"/>
  <c r="F50" i="48"/>
  <c r="F51" i="48"/>
  <c r="F52" i="48"/>
  <c r="F53" i="48"/>
  <c r="F54" i="48"/>
  <c r="F55" i="48"/>
  <c r="F56" i="48"/>
  <c r="F57" i="48"/>
  <c r="F58" i="48"/>
  <c r="F59" i="48"/>
  <c r="F60" i="48"/>
  <c r="F61" i="48"/>
  <c r="F62" i="48"/>
  <c r="F63" i="48"/>
  <c r="F64" i="48"/>
  <c r="F65" i="48"/>
  <c r="F66" i="48"/>
  <c r="F67" i="48"/>
  <c r="F68" i="48"/>
  <c r="F69" i="48"/>
  <c r="F70" i="48"/>
  <c r="F71" i="48"/>
  <c r="F72" i="48"/>
  <c r="F73" i="48"/>
  <c r="F74" i="48"/>
  <c r="F75" i="48"/>
  <c r="F76" i="48"/>
  <c r="F77" i="48"/>
  <c r="F78" i="48"/>
  <c r="F79" i="48"/>
  <c r="F80" i="48"/>
  <c r="F81" i="48"/>
  <c r="F82" i="48"/>
  <c r="F83" i="48"/>
  <c r="F84" i="48"/>
  <c r="F85" i="48"/>
  <c r="F86" i="48"/>
  <c r="F87" i="48"/>
  <c r="F88" i="48"/>
  <c r="F89" i="48"/>
  <c r="F90" i="48"/>
  <c r="F91" i="48"/>
  <c r="F92" i="48"/>
  <c r="F93" i="48"/>
  <c r="F94" i="48"/>
  <c r="F95" i="48"/>
  <c r="F96" i="48"/>
  <c r="F97" i="48"/>
  <c r="F98" i="48"/>
  <c r="F99" i="48"/>
  <c r="F100" i="48"/>
  <c r="F101" i="48"/>
  <c r="F102" i="48"/>
</calcChain>
</file>

<file path=xl/sharedStrings.xml><?xml version="1.0" encoding="utf-8"?>
<sst xmlns="http://schemas.openxmlformats.org/spreadsheetml/2006/main" count="1754" uniqueCount="701">
  <si>
    <t>Centers for Medicare &amp; Medicaid Services (CMS) logo</t>
  </si>
  <si>
    <t>blank</t>
  </si>
  <si>
    <t xml:space="preserve">Georgia Pathways to Coverage Section 1115 Demonstration </t>
  </si>
  <si>
    <t>Monthly Monitoring Report Workbook (Version 1.0)</t>
  </si>
  <si>
    <r>
      <rPr>
        <b/>
        <sz val="12"/>
        <color rgb="FF000000"/>
        <rFont val="Times New Roman"/>
        <family val="1"/>
      </rPr>
      <t>Overview</t>
    </r>
    <r>
      <rPr>
        <sz val="12"/>
        <color rgb="FF000000"/>
        <rFont val="Times New Roman"/>
        <family val="1"/>
      </rPr>
      <t xml:space="preserve">: This workbook consists of monthly monitoring metrics for the Georgia Pathways to Coverage section 1115 demonstration for its qualifying hours and activities requirement component, which the state implemented on July 1, 2023.  The state will also complete Quarterly Monitoring Reports in alignment with the state's CMS-approved Monitoring Protocol, which will include these monthly monitoring metrics and additional quarterly monitoring metrics.
Please note, although it may not be apparent to a sighted user, all cells of the Part A contain text to ensure digital accessibility and to comply with section 508 of the Rehabilitation Act; this text should not be removed or modified by the state.
</t>
    </r>
    <r>
      <rPr>
        <b/>
        <sz val="12"/>
        <color rgb="FF000000"/>
        <rFont val="Times New Roman"/>
        <family val="1"/>
      </rPr>
      <t>Instructions</t>
    </r>
    <r>
      <rPr>
        <sz val="12"/>
        <color rgb="FF000000"/>
        <rFont val="Times New Roman"/>
        <family val="1"/>
      </rPr>
      <t xml:space="preserve">: The state should complete the below information for each Monthly Monitoring Report Workbook. </t>
    </r>
  </si>
  <si>
    <t>end of worksheet</t>
  </si>
  <si>
    <r>
      <t xml:space="preserve">Report Submission Date
</t>
    </r>
    <r>
      <rPr>
        <sz val="11"/>
        <color theme="1"/>
        <rFont val="Times New Roman"/>
        <family val="1"/>
      </rPr>
      <t>(Format: MM//DD/YYYY)</t>
    </r>
  </si>
  <si>
    <t>11/17/2023</t>
  </si>
  <si>
    <r>
      <t xml:space="preserve">Calendar Dates for Measurement Period 
</t>
    </r>
    <r>
      <rPr>
        <sz val="11"/>
        <rFont val="Times New Roman"/>
        <family val="1"/>
      </rPr>
      <t>(Format: MM/DD/YYYY - MM/DD/YYYY)</t>
    </r>
  </si>
  <si>
    <t>08/01/2023 - 08/31/2023</t>
  </si>
  <si>
    <t>Technical Specifications Manual Version</t>
  </si>
  <si>
    <t>Version 1.0</t>
  </si>
  <si>
    <r>
      <rPr>
        <b/>
        <sz val="11"/>
        <color theme="1"/>
        <rFont val="Times New Roman"/>
        <family val="1"/>
      </rPr>
      <t xml:space="preserve">Instructions: </t>
    </r>
    <r>
      <rPr>
        <sz val="11"/>
        <color theme="1"/>
        <rFont val="Times New Roman"/>
        <family val="1"/>
      </rPr>
      <t>The state should provide a brief, targeted executive summary to communicate key achievements, highlights, issues, and/or risks identified during the current reporting period for the demonstration.  This summary should also identify: (1) updates on the implementation of new program components; (2) programmatic improvements (e.g., increased outreach or improved beneficiary notices); and (3) highlights of unexpected changes (e.g., unexpected increases or decreases in enrollment or complaints).  Historical background or general descriptions of the waiver components should not be included.  The executive summary should be brief with a recommended word limit of 500 words.  However, if the state believes additional information is important, the state can choose to provide additional detail beyond the recommended word limit.</t>
    </r>
  </si>
  <si>
    <t>Executive summary</t>
  </si>
  <si>
    <t>The executive summary should be reported in the fillable box below.</t>
  </si>
  <si>
    <t>August 2023
During the month of August 2023, applications were processed by Georgia workers for Pathways eligibility. While the typical Standard of Promptness for Medicaid application processing is 45 days, some applications are able to be processed in less than 45 days. 
The State of Georgia defines a Pathways applicant and a Potential Pathways Transferee as any individual who submitted an application in which they i) elected to be considered for Pathways, ii) acknowledged they read the requirements of the program, and iii) submitted at least one hour of qualifying activities or a reasonable modification as part of their application.
In August 2023, there were 45,629 individuals who applied for Medicaid (including new applicants, applicants going through Medicaid renewal, and applicants receiving Medicaid who reported a change of circumstance), were potentially ineligible for traditional Medicaid, and were presented the Pathways screens (sum of metrics S3 and S21). Of these individuals, 14,471 of them elected to be considered for Pathways and acknowledged that they read the requirements of the program (metric S37). Of these 14,471 individuals, 6,008 individuals were considered 'Pathways Applicants' or 'Potential Pathways Transferees' (metrics S10 and S27). 
In August 2023, the State of Georgia processed eligibility for 3,502 Pathways applicants and potential Pathways transferees (sum of metrics S11, S12, S14, S28, S29, S31, and S36). Of these 3,502 individuals, 397 had their eligibility approved (metric S36) in August 2023, 2,162 individuals had their eligibility denied (sum of metrics S12, S14, S29, and S31), and 943 individuals (sum of metrics S11 and S28) were determined eligible for traditional Medicaid in August 2023. As of August 2023, there are 154 individuals enrolled in Pathways (S40).
As of August 2023, there are 5,795 Pathways Applicants and Potential Pathways Transferees that have yet to have their eligibility processed.    
Note that metrics S1, S3, S4, S5, S6, S7, S8, S10, S19, S21, S22, S23, S24, S25, S27 and S37 reflect an individual's actions and interactions with the Pathways application, the Pathways screens, and the way the individual responded to the questions &amp; prompts presented.   
Note that metrics S2, S9, S11, S12, S13, S14, S16, S20, S26, S28, S29, S30, S31, S33, S36, S40, S41, S43 pertain to individuals with completed applications where an eligibility determination has been made during the reporting month. 
Note that some metrics are not included in this report because the State has elected to postpone suspensions and terminations.</t>
  </si>
  <si>
    <r>
      <rPr>
        <b/>
        <sz val="12"/>
        <rFont val="Times New Roman"/>
        <family val="1"/>
      </rPr>
      <t>Instructions:</t>
    </r>
    <r>
      <rPr>
        <sz val="12"/>
        <rFont val="Times New Roman"/>
        <family val="1"/>
      </rPr>
      <t xml:space="preserve">
</t>
    </r>
    <r>
      <rPr>
        <i/>
        <sz val="12"/>
        <rFont val="Times New Roman"/>
        <family val="1"/>
      </rPr>
      <t>Metrics Reporting</t>
    </r>
    <r>
      <rPr>
        <sz val="12"/>
        <rFont val="Times New Roman"/>
        <family val="1"/>
      </rPr>
      <t xml:space="preserve">
For each metric, the state should report the metric value in column D.  Metrics S15_GA, S32_GA, S36_GA, S37_GA, S38_GA, S39_GA, and S46_GA can be derived from other metrics and will be calculated automatically from other metric values reported by the state.
The state should report monthly monitoring metrics for the measurement period for a given month, on the last day of the following month, or on the first following business day if the last day of a month falls on a weekend or a holiday.  For example, the state should report monthly monitoring metrics with a measurement period for the month of September (09/01/2023 - 09/30/2023) on October 31, 2023.  Please note that for the measurement periods for the months of July 2023 (07/01/2023 - 07/31/2023) and August 2023 (08/01/2023 - 08/31/2023), the state should report monthly monitoring metrics on October 2, 2023 in two separate Monthly Monitoring Report Workbooks.  
</t>
    </r>
    <r>
      <rPr>
        <i/>
        <sz val="12"/>
        <rFont val="Times New Roman"/>
        <family val="1"/>
      </rPr>
      <t>Reporting Issues</t>
    </r>
    <r>
      <rPr>
        <sz val="12"/>
        <rFont val="Times New Roman"/>
        <family val="1"/>
      </rPr>
      <t xml:space="preserve">
The state should provide detailed information about any data or reporting issues for each monthly monitoring metric that prevents reporting in alignment with the monthly monitoring metrics technical specifications (e.g., difficulty obtaining necessary data, such as paper applications or reporting is pending data system updates projected to occur on [timeline] or data undergoing testing and quality control checks) in column E.  This includes discussing any metrics that the state will retroactively report, phase in at a later time, and/or instances where metrics are only representative of a portion of individuals (for example, if a metric only captures online applicants).
In addition, the state should indicate the status of each reporting issue by using the drop-down option to select “New,” “Ongoing,” or “Resolved” in column F.  For “New” reporting issues, the state should include known or suspected causes of the issue, if applicable.  The state should provide updates on any data or reporting issues described in previous workbooks with status “New” or “Ongoing” in columns E and F.  The state should also copy the information entered into columns E and F from the previous Monthly Monitoring Report Workbook into its current workbook.  Any unresolved data and reporting issues should be identified as “Ongoing” from the drop-down options in column (F) and provide an update.  For resolved data or reporting issues, the state should select “Resolved” from the drop-down and provide an update on how the issue was resolved.  Once an issue is resolved, the state should not include it in subsequent workbooks.</t>
    </r>
  </si>
  <si>
    <t>Table 1: Georgia Pathways to Coverage Monthly Monitoring Metrics</t>
  </si>
  <si>
    <r>
      <rPr>
        <b/>
        <sz val="1"/>
        <color theme="2" tint="-0.499984740745262"/>
        <rFont val="Times New Roman"/>
        <family val="1"/>
      </rPr>
      <t>Standard information on CMS-provided metrics</t>
    </r>
    <r>
      <rPr>
        <b/>
        <sz val="11"/>
        <color theme="0"/>
        <rFont val="Times New Roman"/>
        <family val="1"/>
      </rPr>
      <t xml:space="preserve">
#</t>
    </r>
  </si>
  <si>
    <t>Metric Name</t>
  </si>
  <si>
    <t>Metric Description</t>
  </si>
  <si>
    <t>Metric Value</t>
  </si>
  <si>
    <t>Summary of Reporting Issues and /or Metrics Phase-In Status</t>
  </si>
  <si>
    <t>Status of Reporting Issue</t>
  </si>
  <si>
    <r>
      <t xml:space="preserve">EXAMPLE:
S1_GA
</t>
    </r>
    <r>
      <rPr>
        <b/>
        <i/>
        <sz val="11"/>
        <rFont val="Times New Roman"/>
        <family val="1"/>
      </rPr>
      <t>(Do not delete or edit this row)</t>
    </r>
  </si>
  <si>
    <t>EXAMPLE:
Individuals who applied for Medicaid</t>
  </si>
  <si>
    <t>EXAMPLE:
Total number of new Medicaid applicants.</t>
  </si>
  <si>
    <t>EXAMPLE: 
7,500</t>
  </si>
  <si>
    <t>EXAMPLE:
Systems limitation for extracting data for Metric S1_GA.</t>
  </si>
  <si>
    <t>EXAMPLE:
Ongoing</t>
  </si>
  <si>
    <r>
      <t>Application, transfer, and initial compliance</t>
    </r>
    <r>
      <rPr>
        <b/>
        <vertAlign val="superscript"/>
        <sz val="11"/>
        <rFont val="Times New Roman"/>
        <family val="1"/>
      </rPr>
      <t>a</t>
    </r>
  </si>
  <si>
    <r>
      <t>Individuals who applied for Medicaid, were potentially ineligible for traditional Medicaid, and were presented the opportunity to be determined eligible for the demonstration</t>
    </r>
    <r>
      <rPr>
        <b/>
        <i/>
        <vertAlign val="superscript"/>
        <sz val="11"/>
        <rFont val="Times New Roman"/>
        <family val="1"/>
      </rPr>
      <t>a</t>
    </r>
  </si>
  <si>
    <t>S1_GA</t>
  </si>
  <si>
    <t>Individuals who applied for Medicaid</t>
  </si>
  <si>
    <t>Number of new Medicaid applicants.</t>
  </si>
  <si>
    <t>S2_GA</t>
  </si>
  <si>
    <t xml:space="preserve">Applicants not considered for Pathways and were determined eligible for traditional Medicaid </t>
  </si>
  <si>
    <t>Number of new Medicaid applicants who were not shown the Pathways screens, but were determined to be eligible for traditional Medicaid.</t>
  </si>
  <si>
    <t>S3_GA</t>
  </si>
  <si>
    <t xml:space="preserve">Individuals who applied for Medicaid, were potentially ineligible for traditional Medicaid, and were presented the Pathways screens </t>
  </si>
  <si>
    <t>Number of new Medicaid applicants who were shown the Pathways screens.</t>
  </si>
  <si>
    <t>This metric does not paper, phone, FFM, and ex parte applications</t>
  </si>
  <si>
    <t>S4_GA</t>
  </si>
  <si>
    <t>Individuals who applied for Medicaid, were potentially ineligible for traditional Medicaid, and were presented the Pathways screens, cumulative to date</t>
  </si>
  <si>
    <t>Number of new Medicaid applicants who were shown the Pathways screens, at any time since the state began processing applications for the demonstration.</t>
  </si>
  <si>
    <t>This metric does not include paper, phone, FFM, and ex parte applications</t>
  </si>
  <si>
    <t>S5_GA</t>
  </si>
  <si>
    <t>Individuals who did not elect to be considered for Pathways</t>
  </si>
  <si>
    <t>Number of new Medicaid applicants who were shown the Pathways screens, but did not elect to be considered for the demonstration at the time of application.</t>
  </si>
  <si>
    <t>S6_GA</t>
  </si>
  <si>
    <t xml:space="preserve">Individuals who elected to be considered for Pathways and did not acknowledge they read the requirements of the program </t>
  </si>
  <si>
    <t>Number of new Medicaid applicants who were shown the Pathways screens, elected to be considered for the demonstration, but did not sign the contract acknowledging that they read the requirements of the demonstration.</t>
  </si>
  <si>
    <t>This metric includes paper, phone, FFM, and ex parte applications</t>
  </si>
  <si>
    <t>S7_GA</t>
  </si>
  <si>
    <t>Individuals who elected to be considered for Pathways and acknowledged that they read the requirements of the program</t>
  </si>
  <si>
    <t>Number of new Medicaid applicants who were shown the Pathways screens, elected to be considered for the demonstration, and signed the contract acknowledging that they read the requirements of the demonstration.</t>
  </si>
  <si>
    <t>S8_GA</t>
  </si>
  <si>
    <t>Individuals who elected to be considered for Pathways, acknowledged that they read the requirements of the program, and did not report valid qualifying hours and activities or request a reasonable modification</t>
  </si>
  <si>
    <t>Number of new Medicaid applicants who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</si>
  <si>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S9_GA</t>
  </si>
  <si>
    <t>Individuals who were presented the Pathways screens, did not complete the valid fields to qualify as a Pathways applicant, and were determined eligible for traditional Medicaid</t>
  </si>
  <si>
    <t>Number of new Medicaid applicants who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</si>
  <si>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S10_GA</t>
  </si>
  <si>
    <t xml:space="preserve">Pathways applicants (Individuals who elected to be considered for Pathways, acknowledged they read the requirements of the program, and reported non-zero qualifying activities or requested a reasonable modification)  </t>
  </si>
  <si>
    <t>Number of new Medicaid applicants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application.</t>
  </si>
  <si>
    <t>S11_GA</t>
  </si>
  <si>
    <t>Pathways applicants who were determined eligible for traditional Medicaid</t>
  </si>
  <si>
    <t>Number of Pathways applicants who were determined eligible for traditional Medicaid, after their application was processed.</t>
  </si>
  <si>
    <t>S12_GA</t>
  </si>
  <si>
    <t>Pathways applicants who were determined ineligible for traditional Medicaid and were not processed for Pathways eligibility due to income, residency, procedural reasons, etc.</t>
  </si>
  <si>
    <t>Number of Pathways applicants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</si>
  <si>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S13_GA</t>
  </si>
  <si>
    <t xml:space="preserve">Pathways applicants who were determined eligible for the demonstration </t>
  </si>
  <si>
    <t>Number of Pathways applicants who were determined eligible for the demonstration, after they were processed for Pathways eligibility.</t>
  </si>
  <si>
    <t>S14_GA</t>
  </si>
  <si>
    <t>Pathways applicants who were denied for Pathways</t>
  </si>
  <si>
    <t>Number of Pathways applicants who were denied for Pathways, after they were processed for Pathways eligibility.</t>
  </si>
  <si>
    <t>S15_GA</t>
  </si>
  <si>
    <r>
      <t xml:space="preserve">Pathways applicants who were denied for reporting inadequate qualifying hours and activities, no verification was available, and/or available verification did not support 80 hours
</t>
    </r>
    <r>
      <rPr>
        <sz val="11"/>
        <color rgb="FF5B9BD5"/>
        <rFont val="Times New Roman"/>
        <family val="1"/>
      </rPr>
      <t>(S15_GA = S16_GA + S17_GA)</t>
    </r>
  </si>
  <si>
    <t>Number of Pathways applicants who were denied for Pathways after they were processed for Pathways eligibility because they reported inadequate qualifying hours and activities, or because no verification was available, and/or their verification did not support 80 hours, at the time of application.</t>
  </si>
  <si>
    <t>TBD first reporting date</t>
  </si>
  <si>
    <t>Ongoing</t>
  </si>
  <si>
    <t>S16_GA</t>
  </si>
  <si>
    <t>Pathways applicants who were denied for reporting inadequate hours associated with the qualifying hours and activities requirement</t>
  </si>
  <si>
    <t>Number of Pathways applicants who were denied for Pathways after they were processed for Pathways eligibility because they reported an inadequate number of hours associated with the qualifying hours and activities requirement.</t>
  </si>
  <si>
    <t>S17_GA</t>
  </si>
  <si>
    <t>Pathways applicants who were denied because no verification was available, or available verification did not support 80 hours</t>
  </si>
  <si>
    <t>Number of Pathways applicants who were denied for Pathways after they were processed for Pathways eligibility because no verification was available, or available verification did not support 80 hours.</t>
  </si>
  <si>
    <t>S17a_GA</t>
  </si>
  <si>
    <t>Pathways applicants who reported employment and were denied because no verification of employment was available</t>
  </si>
  <si>
    <t>Number of Pathways applicants,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</si>
  <si>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S17a and S17d</t>
  </si>
  <si>
    <t>S17b_GA</t>
  </si>
  <si>
    <t>Pathways applicants who reported community service, self-employment, on-the-job training, or job readiness activities and were denied because no verification of community service, self-employment, on-the-job training, or job readiness activities was available</t>
  </si>
  <si>
    <t>Number of Pathways applicants, after they were processed for Pathways eligibility, whose verification of reported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</si>
  <si>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S17b and S17e</t>
  </si>
  <si>
    <t>17c_GA</t>
  </si>
  <si>
    <t>Pathways applicants who reported education or GVRA activities and were denied because no verification of education or GVRA was available</t>
  </si>
  <si>
    <t>Number of Pathways applicants, after they were processed for Pathways eligibility, whose verification of reported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</si>
  <si>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S17c and S17f</t>
  </si>
  <si>
    <t>17d_GA</t>
  </si>
  <si>
    <t>Pathways applicants who reported employment activities and were denied because available verification did not support hours reported for employment</t>
  </si>
  <si>
    <t>Number of Pathways applicants, after they were processed for Pathways eligibility, whose verification of employment activities did not support hours reported and whose applications were denied.</t>
  </si>
  <si>
    <t xml:space="preserve">The State of Georgia is unable to distinguish between applicants denied because no verification was provided for QA vs. applicants denied because verification did not support QA. </t>
  </si>
  <si>
    <t>17e_GA</t>
  </si>
  <si>
    <t>Pathways applicants who reported community service, self-employment, on-the-job training, or job readiness activities and were denied because available verification did not support hours reported for community service, self-employment, on-the-job training, or job readiness activities</t>
  </si>
  <si>
    <t>Number of Pathways applicants, after they were processed for Pathways eligibility, whose verification of community service, self-employment, on-the-job training, or job readiness activities did not support hours reported and whose applications were denied.</t>
  </si>
  <si>
    <t>17f_GA</t>
  </si>
  <si>
    <t>Pathways applicants who reported education or GVRA activities and were denied because available verification did not support hours reported for education or GVRA</t>
  </si>
  <si>
    <t>Number of Pathways applicants, after they were processed for Pathways eligibility, whose verification of education or engagement in the GVRA vocational rehabilitation program did not support hours reported and whose application were denied.</t>
  </si>
  <si>
    <t>S18_GA</t>
  </si>
  <si>
    <t>Pathways applicants denied Pathways due to income, residency, procedural reasons, etc.</t>
  </si>
  <si>
    <t>Number of Pathways applicants, after they were processed for Pathways eligibility, who were denied Pathways due to income, residency, procedural reasons, etc.  (These reasons are unrelated to Pathways qualifying hours and activities requirement for minimum hours and verification.)</t>
  </si>
  <si>
    <r>
      <t>Individuals enrolled in another Medicaid eligibility category, were potentially ineligible for traditional Medicaid, and were presented the opportunity to be determined eligible for the demonstration</t>
    </r>
    <r>
      <rPr>
        <b/>
        <i/>
        <vertAlign val="superscript"/>
        <sz val="11"/>
        <rFont val="Times New Roman"/>
        <family val="1"/>
      </rPr>
      <t>a</t>
    </r>
  </si>
  <si>
    <t>S19_GA</t>
  </si>
  <si>
    <t>Individuals who were enrolled in another Medicaid eligibility category</t>
  </si>
  <si>
    <t>Number of individuals who were enrolled in another Medicaid eligibility category who were either up for renewal or reported a change in circumstance.</t>
  </si>
  <si>
    <t>S20_GA</t>
  </si>
  <si>
    <t>Individuals who were enrolled in another Medicaid eligibility category and were determined eligible for traditional Medicaid</t>
  </si>
  <si>
    <t xml:space="preserve">Number of individuals who were enrolled in another Medicaid eligibility category who were either up for renewal or reported a change in circumstance, were not shown the Pathways screens, but were determined to be eligible for traditional Medicaid. </t>
  </si>
  <si>
    <t>S21_GA</t>
  </si>
  <si>
    <t>Individuals who were enrolled in another Medicaid eligibility category, were potentially ineligible for traditional Medicaid, and were presented the Pathways screens</t>
  </si>
  <si>
    <t>Number of individuals who were enrolled in another Medicaid eligibility category who were either up for renewal or reported a change in circumstance, and were shown the Pathways screens.</t>
  </si>
  <si>
    <t>S22_GA</t>
  </si>
  <si>
    <t>Individuals who were enrolled in another Medicaid eligibility category who did not elect to be considered for Pathways</t>
  </si>
  <si>
    <t>Number of individuals who were enrolled in another Medicaid eligibility category who were either up for renewal or reported a change in circumstance, were shown the Pathways screens, but did not elect to be considered for the demonstration at the time of renewal or change of circumstance reporting.</t>
  </si>
  <si>
    <t>S23_GA</t>
  </si>
  <si>
    <t>Individuals who were enrolled in another Medicaid eligibility category, who elected to be considered for Pathways, and did not acknowledge they read the requirements of the program</t>
  </si>
  <si>
    <t>Number of individuals who were enrolled in another Medicaid eligibility category who were either up for renewal or reported a change in circumstance, were shown the Pathways screens, elected to be considered for the demonstration, but did not sign the contract acknowledging that they read the requirements of the demonstration.</t>
  </si>
  <si>
    <t>S24_GA</t>
  </si>
  <si>
    <t>Individuals who were enrolled in another Medicaid eligibility category, who elected to be considered for Pathways, and acknowledged that they read the requirements of the program</t>
  </si>
  <si>
    <t>Number of individuals who were enrolled in another Medicaid eligibility category who were either up for renewal or reported a change in circumstance, were shown the Pathways screens, elected to be considered for the demonstration, and signed the contract acknowledging that they read the requirements of the demonstration.</t>
  </si>
  <si>
    <t>S25_GA</t>
  </si>
  <si>
    <t>Individuals who were enrolled in another Medicaid eligibility category, who elected to be considered for Pathways, acknowledged that they read the requirements of the program, and did not report valid qualifying hours and activities or request a reasonable modification</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</si>
  <si>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</si>
  <si>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S26_GA</t>
  </si>
  <si>
    <t>Individuals who were enrolled in another Medicaid eligibility category, who were presented the Pathways screens, did not complete the valid fields to qualify as a Pathways applicant, and were determined eligible for traditional Medicaid</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</si>
  <si>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</si>
  <si>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 </t>
  </si>
  <si>
    <t>S27_GA</t>
  </si>
  <si>
    <t xml:space="preserve">Potential Pathways transferees (Individuals who were enrolled in another Medicaid eligibility category, who elected to be considered for Pathways, acknowledged they read the requirements of the program, and reported non-zero qualifying activities or requested a reasonable modification)  </t>
  </si>
  <si>
    <t>Number of individuals who were enrolled in another Medicaid eligibility category who were either up for renewal or reported a change in circumstance,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renewal or change of circumstance reporting.</t>
  </si>
  <si>
    <t>S28_GA</t>
  </si>
  <si>
    <t>Potential Pathways transferees who were determined eligible for traditional Medicaid</t>
  </si>
  <si>
    <t>Number of potential Pathways transferees who were determined eligible for traditional Medicaid, after their renewal or change in circumstance was processed.</t>
  </si>
  <si>
    <t>S29_GA</t>
  </si>
  <si>
    <t>Potential Pathways transferees who were determined ineligible for traditional Medicaid and were not processed for Pathways eligibility due to income, residency, procedural reasons, etc.</t>
  </si>
  <si>
    <t>Number of potential Pathways transferees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</si>
  <si>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S30_GA</t>
  </si>
  <si>
    <t xml:space="preserve">Potential Pathways transferees who were determined eligible for the demonstration </t>
  </si>
  <si>
    <t>Number of potential Pathways transferees who were determined eligible for the demonstration, after they were processed for Pathways eligibility.</t>
  </si>
  <si>
    <t>S31_GA</t>
  </si>
  <si>
    <t>Potential Pathways transferees who were denied for Pathways</t>
  </si>
  <si>
    <t>Number of potential Pathways transferees who were denied for Pathways, after they were processed for Pathways eligibility.</t>
  </si>
  <si>
    <t>S32_GA</t>
  </si>
  <si>
    <r>
      <t xml:space="preserve">Potential Pathways transferees who were denied for reporting inadequate qualifying hours and activities, no verification was available, and/or available verification did not support 80 hours
</t>
    </r>
    <r>
      <rPr>
        <sz val="11"/>
        <color rgb="FF5B9BD5"/>
        <rFont val="Times New Roman"/>
        <family val="1"/>
      </rPr>
      <t>(S32_GA = S33_GA + S34_GA)</t>
    </r>
  </si>
  <si>
    <t>Number of potential Pathways transferees who were denied for Pathways after they were processed for Pathways eligibility because they reported inadequate qualifying hours and activities, or because no verification was available, and/or their verification did not support 80 hours, at the time of renewal or change in circumstance reporting during the measurement period.</t>
  </si>
  <si>
    <t>S33_GA</t>
  </si>
  <si>
    <t>Potential Pathways transferees who were denied for reporting inadequate hours associated with the qualifying hours and activities requirement</t>
  </si>
  <si>
    <t>Number of potential Pathways transferees who were denied for Pathways after they were processed for Pathways eligibility because they reported an inadequate number of hours associated with the qualifying hours and activities requirement.</t>
  </si>
  <si>
    <t>S34_GA</t>
  </si>
  <si>
    <t>Potential Pathways transferees who were denied because no verification was available, or available verification did not support 80 hours</t>
  </si>
  <si>
    <t>Number of potential Pathways transferees who were denied for Pathways after they were processed for Pathways eligibility because no verification was available, or available verification did not support 80 hours.</t>
  </si>
  <si>
    <t>S34a_GA</t>
  </si>
  <si>
    <t>Potential Pathways transferees who reported employment and were denied because no verification of employment was available</t>
  </si>
  <si>
    <t>Number of potential Pathways transferees,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</si>
  <si>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S34a and S34d</t>
  </si>
  <si>
    <t>S34b_GA</t>
  </si>
  <si>
    <t>Potential Pathways transferees who reported community service, self-employment, on-the-job training, or job readiness activities and were denied because no verification of community service, self-employment, on-the-job training, or job readiness activities was available</t>
  </si>
  <si>
    <t>Number of potential Pathways transferees, after they were processed for Pathways eligibility, whose verification of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</si>
  <si>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S34b and S34e</t>
  </si>
  <si>
    <t>S34c_GA</t>
  </si>
  <si>
    <t>Potential Pathways transferees who reported education or GVRA activities and were denied because no verification of education or GVRA was available</t>
  </si>
  <si>
    <t>Number of potential Pathways transferees, after they were processed for Pathways eligibility, whose verification of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</si>
  <si>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When this count is reported, it will be the sum of populations S34c and S34f</t>
  </si>
  <si>
    <t>S34d_GA</t>
  </si>
  <si>
    <t>Potential Pathways transferees who reported employment activities and were denied because available verification did not support hours reported for employment</t>
  </si>
  <si>
    <t>Number of potential Pathways transferees, after they were processed for Pathways eligibility, whose verification of employment activities did not support hours reported and whose applications were denied.</t>
  </si>
  <si>
    <t>S34e_GA</t>
  </si>
  <si>
    <t>Potential Pathways transferees who reported community service, self-employment, on-the-job training, or job readiness activities and were denied because available verification did not support hours reported for community service, self-employment, on-the-job training, or job readiness activities</t>
  </si>
  <si>
    <t>Number of potential Pathways transferees, after they were processed for Pathways eligibility, whose verification of community service, self-employment, on-the-job training, or job readiness activities did not support hours reported and who were denied.</t>
  </si>
  <si>
    <t>S34f_GA</t>
  </si>
  <si>
    <t>Potential Pathways transferees who reported education or GVRA activities and were denied because available verification did not support hours reported for education or GVRA</t>
  </si>
  <si>
    <t>Number of potential Pathways transferees, after they were processed for Pathways eligibility, whose verification of education activities or engagement in the GVRA vocational rehabilitation program did not support hours reported and were denied.</t>
  </si>
  <si>
    <t>S35_GA</t>
  </si>
  <si>
    <t>Potential Pathways transferees denied Pathways due to income, residency, procedural reasons, etc.</t>
  </si>
  <si>
    <t>Number of potential Pathways transferees, after they were processed for Pathways eligibility, who were denied Pathways due to income, residency, procedural reasons, etc.  (These reasons are unrelated to Pathways qualifying hours and activities requirement for minimum hours and verification.)</t>
  </si>
  <si>
    <r>
      <t>Eligibility under the demonstration</t>
    </r>
    <r>
      <rPr>
        <b/>
        <i/>
        <vertAlign val="superscript"/>
        <sz val="11"/>
        <rFont val="Times New Roman"/>
        <family val="1"/>
      </rPr>
      <t>a</t>
    </r>
  </si>
  <si>
    <t>S36_GA</t>
  </si>
  <si>
    <r>
      <rPr>
        <sz val="11"/>
        <color rgb="FF000000"/>
        <rFont val="Times New Roman"/>
        <family val="1"/>
      </rPr>
      <t xml:space="preserve">Pathways applicants (new and transfers) determined eligible for demonstration
</t>
    </r>
    <r>
      <rPr>
        <sz val="11"/>
        <color rgb="FF5B9BD5"/>
        <rFont val="Times New Roman"/>
        <family val="1"/>
      </rPr>
      <t>(S36_GA = S13_GA + S30_GA)</t>
    </r>
  </si>
  <si>
    <t>Number of Pathways applicants who were determined to be eligible for the demonstration.</t>
  </si>
  <si>
    <t>S37_GA</t>
  </si>
  <si>
    <r>
      <rPr>
        <sz val="11"/>
        <color rgb="FF000000"/>
        <rFont val="Times New Roman"/>
        <family val="1"/>
      </rPr>
      <t xml:space="preserve">Pathways applicants (new and transfers) who elected to be considered for Pathways and acknowledged that they read the requirements of the program.
</t>
    </r>
    <r>
      <rPr>
        <sz val="11"/>
        <color rgb="FF5B9BD5"/>
        <rFont val="Times New Roman"/>
        <family val="1"/>
      </rPr>
      <t>(S37_GA = S7_GA + S24_GA)</t>
    </r>
  </si>
  <si>
    <t>Number of individuals who elected to be considered for Pathways and signed the contract acknowledging that they read the requirements of the demonstration.</t>
  </si>
  <si>
    <t>S38_GA</t>
  </si>
  <si>
    <r>
      <t xml:space="preserve">Pathways applicants (new and transfers) who were denied for not meeting the qualifying hours and activities requirement (reporting inadequate hours, no verification was available, and/or available verification did not support 80 hours)
</t>
    </r>
    <r>
      <rPr>
        <sz val="11"/>
        <color rgb="FF5B9BD5"/>
        <rFont val="Times New Roman"/>
        <family val="1"/>
      </rPr>
      <t>(S38_GA = S15_GA + S32_GA)</t>
    </r>
  </si>
  <si>
    <t>Number of individuals who were denied for Pathways, after they were processed for Pathways eligibility, because they reported inadequate qualifying hours and activities, or because no verification was available, and/or available verification did not support 80 hours.</t>
  </si>
  <si>
    <t>S39_GA</t>
  </si>
  <si>
    <r>
      <t xml:space="preserve">Pathways applicants (new and transfers) who were denied Pathways due to income, residency, procedural reasons, etc.
</t>
    </r>
    <r>
      <rPr>
        <sz val="11"/>
        <color theme="4"/>
        <rFont val="Times New Roman"/>
        <family val="1"/>
      </rPr>
      <t>(S39_GA = S18_GA + S35_GA)</t>
    </r>
  </si>
  <si>
    <r>
      <t>Enrollment</t>
    </r>
    <r>
      <rPr>
        <b/>
        <vertAlign val="superscript"/>
        <sz val="11"/>
        <rFont val="Times New Roman"/>
        <family val="1"/>
      </rPr>
      <t>a</t>
    </r>
  </si>
  <si>
    <t>S40_GA</t>
  </si>
  <si>
    <t>Total enrollment in the demonstration</t>
  </si>
  <si>
    <t>Number of beneficiaries enrolled in the demonstration.</t>
  </si>
  <si>
    <t>S41_GA</t>
  </si>
  <si>
    <t>New enrollees in the demonstration</t>
  </si>
  <si>
    <t>Number of beneficiaries in the demonstration who began a new enrollment spell during the measurement period and were not enrolled in the demonstration within the prior 3 months.</t>
  </si>
  <si>
    <r>
      <t>Continued compliance</t>
    </r>
    <r>
      <rPr>
        <b/>
        <vertAlign val="superscript"/>
        <sz val="11"/>
        <rFont val="Times New Roman"/>
        <family val="1"/>
      </rPr>
      <t>a</t>
    </r>
  </si>
  <si>
    <t>S42_GA</t>
  </si>
  <si>
    <t xml:space="preserve">Pathways beneficiaries enrolled in the prior month who met the qualifying hours and activities requirement to retain coverage </t>
  </si>
  <si>
    <t xml:space="preserve">Number of beneficiaries enrolled in the demonstration in the prior month who retained coverage by meeting the qualifying hours and activities requirement during the measurement period. </t>
  </si>
  <si>
    <t>The State postponed suspensions and terminations. DCH Leadership continues to assess when this functionality will be implemented. This metric will be reported when the functionality is implemented and the data is available</t>
  </si>
  <si>
    <t>S43_GA</t>
  </si>
  <si>
    <t>Pathways beneficiaries exempt from reporting because they met the qualifying hours and activities requirement for six consecutive months</t>
  </si>
  <si>
    <t>Number of beneficiaries enrolled in the demonstration who were exempt from reporting qualifying hours and activities because they reported hours to demonstrate that they met the qualifying hours and activities requirement for six consecutive months.</t>
  </si>
  <si>
    <t>S44_GA</t>
  </si>
  <si>
    <t xml:space="preserve">Pathways beneficiaries who were subject to an audit for the qualifying hours and activities requirement  </t>
  </si>
  <si>
    <t>Number of beneficiaries enrolled in the demonstration who were subject to an audit completed during the measurement period for the qualifying hours and activities requirement.</t>
  </si>
  <si>
    <t>The State is not currently conducting audits related to applicants receiving Pathways at this time.</t>
  </si>
  <si>
    <t>S45_GA</t>
  </si>
  <si>
    <t>Pathways beneficiaries who were subject to an audit for qualifying hours and activities requirement, and were requested to submit verification documents</t>
  </si>
  <si>
    <t xml:space="preserve">Number of beneficiaries enrolled in the demonstration who were subject to an audit for qualifying hours and activities and were requested to submit verification documents. </t>
  </si>
  <si>
    <t>S46_GA</t>
  </si>
  <si>
    <t>Pathways beneficiaries who were subject to an audit for qualifying hours and activities, were requested to submit verification documents, and were found compliant</t>
  </si>
  <si>
    <t>Number of beneficiaries enrolled in the demonstration, were subject to an audit for qualifying hours and activities, were requested to submit verification documents, and were found compliant.</t>
  </si>
  <si>
    <r>
      <t>Good cause</t>
    </r>
    <r>
      <rPr>
        <b/>
        <vertAlign val="superscript"/>
        <sz val="11"/>
        <rFont val="Times New Roman"/>
        <family val="1"/>
      </rPr>
      <t>a</t>
    </r>
  </si>
  <si>
    <t>S47_GA</t>
  </si>
  <si>
    <t>Pathways beneficiaries who requested good cause exceptions</t>
  </si>
  <si>
    <t>Number of beneficiaries enrolled in the demonstration who requested good cause exceptions during the measurement period.</t>
  </si>
  <si>
    <t>S48_GA</t>
  </si>
  <si>
    <t xml:space="preserve">Pathways beneficiaries who were approved for good cause exceptions </t>
  </si>
  <si>
    <t>Number of beneficiaries enrolled in the demonstration who met the state criteria for good cause exceptions, such as serious illness, birth or death of a family member, severe weather, family emergencies, or life-changing event.</t>
  </si>
  <si>
    <r>
      <t>Reasonable modification</t>
    </r>
    <r>
      <rPr>
        <b/>
        <vertAlign val="superscript"/>
        <sz val="11"/>
        <rFont val="Times New Roman"/>
        <family val="1"/>
      </rPr>
      <t>a</t>
    </r>
  </si>
  <si>
    <t>S49_GA</t>
  </si>
  <si>
    <t>Individuals who were presented the Pathways screens and requested reasonable modifications due to disability at application</t>
  </si>
  <si>
    <t>Number of individuals who were shown the Pathways screens and requested a reasonable modification to processes (such as assistance with appeals) or requirements (such as the number of hours) at application due to disability.</t>
  </si>
  <si>
    <t>S50_GA</t>
  </si>
  <si>
    <t>Individuals who were presented the Pathways screens, requested reasonable modifications due to disability at application, and were eligible for Pathways.</t>
  </si>
  <si>
    <t>Number of individuals who were shown the Pathways screens, requested a reasonable modification to processes (such as assistance with appeals) or requirements (such as the number of hours) due to disability at application, and were eligible for the demonstration.</t>
  </si>
  <si>
    <r>
      <t>Suspension and disenrollment</t>
    </r>
    <r>
      <rPr>
        <b/>
        <vertAlign val="superscript"/>
        <sz val="11"/>
        <rFont val="Times New Roman"/>
        <family val="1"/>
      </rPr>
      <t>a</t>
    </r>
  </si>
  <si>
    <t>S51_GA</t>
  </si>
  <si>
    <t>Pathways beneficiaries in suspension status for noncompliance</t>
  </si>
  <si>
    <t>Number of demonstration beneficiaries in suspension status (i.e., enrolled in the demonstration, but not actively receiving benefits) for noncompliance with the qualifying hours and activities requirement, including those newly suspended for noncompliance during the measurement period.</t>
  </si>
  <si>
    <t>S52_GA</t>
  </si>
  <si>
    <t xml:space="preserve">Pathways beneficiaries newly suspended for noncompliance </t>
  </si>
  <si>
    <t>Number of demonstration beneficiaries newly suspended (i.e., enrolled in the demonstration, but not actively receiving benefits) during the measurement period for noncompliance with the qualifying hours and activities requirement.</t>
  </si>
  <si>
    <t>S53_GA</t>
  </si>
  <si>
    <t xml:space="preserve">Pathways beneficiaries disenrolled from the demonstration for noncompliance </t>
  </si>
  <si>
    <t>Number of demonstration beneficiaries newly disenrolled from the demonstration for noncompliance with the qualifying hours and activities requirement and lost Medicaid coverage during the measurement period.</t>
  </si>
  <si>
    <t>S54_GA</t>
  </si>
  <si>
    <t>Pathways beneficiaries disenrolled from the demonstration for noncompliance and not reenrolled</t>
  </si>
  <si>
    <t xml:space="preserve">Number of demonstration beneficiaries disenrolled from the demonstration for noncompliance with the qualifying hours and activities requirement during the measurement period or any time during the prior three months and not reenrolled. </t>
  </si>
  <si>
    <r>
      <t>Reinstatement and reenrollment</t>
    </r>
    <r>
      <rPr>
        <b/>
        <vertAlign val="superscript"/>
        <sz val="11"/>
        <rFont val="Times New Roman"/>
        <family val="1"/>
      </rPr>
      <t>a</t>
    </r>
  </si>
  <si>
    <t>S55_GA</t>
  </si>
  <si>
    <t>Pathways beneficiaries whose benefits were reinstated after being in suspension status for noncompliance</t>
  </si>
  <si>
    <t>Number of beneficiaries whose benefits were reinstated during the measurement period after suspension (i.e., enrolled in the demonstration, but not actively receiving benefits) in a prior month triggered by noncompliance with the qualifying hours and activities requirement.</t>
  </si>
  <si>
    <t>S56_GA</t>
  </si>
  <si>
    <t>Individuals who reapplied and were presented the Pathways screens after disenrollment for noncompliance</t>
  </si>
  <si>
    <t>Number of individuals who reapplied and were shown the Pathways screens after being disenrolled from the demonstration for noncompliance.</t>
  </si>
  <si>
    <t>S57_GA</t>
  </si>
  <si>
    <t>Pathways beneficiaries who reenrolled in the demonstration after disenrollment for noncompliance</t>
  </si>
  <si>
    <t>Number of beneficiaries reenrolled in the demonstration during the measurement period after disenrollment from the demonstration, including those reenrolling after successful appeal.</t>
  </si>
  <si>
    <r>
      <rPr>
        <vertAlign val="superscript"/>
        <sz val="11"/>
        <rFont val="Times New Roman"/>
        <family val="1"/>
      </rPr>
      <t>a</t>
    </r>
    <r>
      <rPr>
        <sz val="11"/>
        <rFont val="Times New Roman"/>
        <family val="1"/>
      </rPr>
      <t xml:space="preserve"> The reporting topics correspond to the reporting topics in the state's Monitoring Protocol.</t>
    </r>
  </si>
  <si>
    <t>Note: The state should fill out the corresponding report submission date, calendar dates for measurement period, and technical specifications manual version on the Overview tab.</t>
  </si>
  <si>
    <t>End of worksheet</t>
  </si>
  <si>
    <t>INPUT (Q)</t>
  </si>
  <si>
    <t>OUTPUT(Q+1)</t>
  </si>
  <si>
    <t>DEMO START INPUT</t>
  </si>
  <si>
    <t xml:space="preserve">DEMO OUTPUT (Q+1) </t>
  </si>
  <si>
    <t>TOTAL DEMONSTRATIONS Qs</t>
  </si>
  <si>
    <t>Count Qs</t>
  </si>
  <si>
    <t>CY</t>
  </si>
  <si>
    <t>DY</t>
  </si>
  <si>
    <t>Dates of reporting quarter
(MM/DD/YYYY - MM/DD/YYYY)</t>
  </si>
  <si>
    <t xml:space="preserve"> </t>
  </si>
  <si>
    <t>Reporting category</t>
  </si>
  <si>
    <t>For each monitoring report, the state is expected to report the following information (presented by measurement period associated with policy information in the report, by reporting category)</t>
  </si>
  <si>
    <t>DY1Q1</t>
  </si>
  <si>
    <t>DY1Q2</t>
  </si>
  <si>
    <t>Start date</t>
  </si>
  <si>
    <t>End date</t>
  </si>
  <si>
    <r>
      <t>Report due 
(per STCs schedule)</t>
    </r>
    <r>
      <rPr>
        <b/>
        <vertAlign val="superscript"/>
        <sz val="11"/>
        <color theme="0"/>
        <rFont val="Calibri"/>
        <family val="2"/>
        <scheme val="minor"/>
      </rPr>
      <t>a</t>
    </r>
    <r>
      <rPr>
        <b/>
        <sz val="11"/>
        <color theme="0"/>
        <rFont val="Calibri"/>
        <family val="2"/>
        <scheme val="minor"/>
      </rPr>
      <t xml:space="preserve">
(MM/DD/YYYY - MM/DD/YYYY)</t>
    </r>
  </si>
  <si>
    <t>Calculation lag</t>
  </si>
  <si>
    <t>Measurement period</t>
  </si>
  <si>
    <t>AD</t>
  </si>
  <si>
    <t>PR</t>
  </si>
  <si>
    <t>HB</t>
  </si>
  <si>
    <t>RW</t>
  </si>
  <si>
    <t>DY1Q3</t>
  </si>
  <si>
    <t xml:space="preserve">Start date: </t>
  </si>
  <si>
    <t>DY1Q4</t>
  </si>
  <si>
    <t>Start date (Q,90 day)</t>
  </si>
  <si>
    <t>DY2Q1</t>
  </si>
  <si>
    <t>DY Q</t>
  </si>
  <si>
    <t>DY Q annual metrics</t>
  </si>
  <si>
    <t>CY Q</t>
  </si>
  <si>
    <t>Include Q</t>
  </si>
  <si>
    <t>Calendar year</t>
  </si>
  <si>
    <t>DY2Q2</t>
  </si>
  <si>
    <t>Demonstration year</t>
  </si>
  <si>
    <t>DY2Q3</t>
  </si>
  <si>
    <t>None</t>
  </si>
  <si>
    <t>Monitoring Protocol Template (Part B)</t>
  </si>
  <si>
    <t>DY2Q4</t>
  </si>
  <si>
    <t>30 days</t>
  </si>
  <si>
    <t>Month</t>
  </si>
  <si>
    <t>DY3Q1</t>
  </si>
  <si>
    <t>Quarter</t>
  </si>
  <si>
    <t>DY3Q2</t>
  </si>
  <si>
    <t>90 days</t>
  </si>
  <si>
    <t>DY3Q3</t>
  </si>
  <si>
    <t>DY3Q4</t>
  </si>
  <si>
    <t>DY4Q1</t>
  </si>
  <si>
    <t>Monitoring protocol template (Part B)</t>
  </si>
  <si>
    <t>DY4Q2</t>
  </si>
  <si>
    <t>DY4Q3</t>
  </si>
  <si>
    <t>DY4Q4</t>
  </si>
  <si>
    <t>DY5Q1</t>
  </si>
  <si>
    <t>DY5Q2</t>
  </si>
  <si>
    <t>DY5Q3</t>
  </si>
  <si>
    <t>DY5Q4</t>
  </si>
  <si>
    <t>DY6Q1</t>
  </si>
  <si>
    <t>DY6Q2</t>
  </si>
  <si>
    <t>DY6Q3</t>
  </si>
  <si>
    <t>DY6Q4</t>
  </si>
  <si>
    <t>DY7Q1</t>
  </si>
  <si>
    <t>DY7Q2</t>
  </si>
  <si>
    <t>DY7Q3</t>
  </si>
  <si>
    <t>DY7Q4</t>
  </si>
  <si>
    <t>DY8Q1</t>
  </si>
  <si>
    <t>DY8Q2</t>
  </si>
  <si>
    <t>DY8Q3</t>
  </si>
  <si>
    <t>DY8Q4</t>
  </si>
  <si>
    <t>DY9Q1</t>
  </si>
  <si>
    <t>DY9Q2</t>
  </si>
  <si>
    <t>DY9Q3</t>
  </si>
  <si>
    <t>DY9Q4</t>
  </si>
  <si>
    <t>DY10Q1</t>
  </si>
  <si>
    <t>DY10Q2</t>
  </si>
  <si>
    <t>DY10Q3</t>
  </si>
  <si>
    <t>DY10Q4</t>
  </si>
  <si>
    <t>DY11Q1</t>
  </si>
  <si>
    <t>DY11Q2</t>
  </si>
  <si>
    <t>DY11Q3</t>
  </si>
  <si>
    <t>DY11Q4</t>
  </si>
  <si>
    <t>DY12Q1</t>
  </si>
  <si>
    <t>DY12Q2</t>
  </si>
  <si>
    <t>DY12Q3</t>
  </si>
  <si>
    <t>DY12Q4</t>
  </si>
  <si>
    <t>DY13Q1</t>
  </si>
  <si>
    <t>DY13Q2</t>
  </si>
  <si>
    <t>DY13Q3</t>
  </si>
  <si>
    <t>DY13Q4</t>
  </si>
  <si>
    <t>DY14Q1</t>
  </si>
  <si>
    <t>DY14Q2</t>
  </si>
  <si>
    <t>DY14Q3</t>
  </si>
  <si>
    <t>DY14Q4</t>
  </si>
  <si>
    <t>DY15Q1</t>
  </si>
  <si>
    <t>DY15Q2</t>
  </si>
  <si>
    <t>DY15Q3</t>
  </si>
  <si>
    <t>DY15Q4</t>
  </si>
  <si>
    <t>DY16Q1</t>
  </si>
  <si>
    <t>DY16Q2</t>
  </si>
  <si>
    <t>DY16Q3</t>
  </si>
  <si>
    <t>DY16Q4</t>
  </si>
  <si>
    <t>DY17Q1</t>
  </si>
  <si>
    <t>DY17Q2</t>
  </si>
  <si>
    <t>DY17Q3</t>
  </si>
  <si>
    <t>DY17Q4</t>
  </si>
  <si>
    <t>DY18Q1</t>
  </si>
  <si>
    <t>DY18Q2</t>
  </si>
  <si>
    <t>DY18Q3</t>
  </si>
  <si>
    <t>DY18Q4</t>
  </si>
  <si>
    <t>DY19Q1</t>
  </si>
  <si>
    <t>DY19Q2</t>
  </si>
  <si>
    <t>DY19Q3</t>
  </si>
  <si>
    <t>DY19Q4</t>
  </si>
  <si>
    <t>DY20Q1</t>
  </si>
  <si>
    <t>DY20Q2</t>
  </si>
  <si>
    <t>DY20Q3</t>
  </si>
  <si>
    <t>DY20Q4</t>
  </si>
  <si>
    <t>DY21Q1</t>
  </si>
  <si>
    <t>DY21Q2</t>
  </si>
  <si>
    <t>DY21Q3</t>
  </si>
  <si>
    <t>DY21Q4</t>
  </si>
  <si>
    <t>DY22Q1</t>
  </si>
  <si>
    <t>DY22Q2</t>
  </si>
  <si>
    <t>DY22Q3</t>
  </si>
  <si>
    <t>DY22Q4</t>
  </si>
  <si>
    <t>DY23Q1</t>
  </si>
  <si>
    <t>DY23Q2</t>
  </si>
  <si>
    <t>DY23Q3</t>
  </si>
  <si>
    <t>DY23Q4</t>
  </si>
  <si>
    <t>DY24Q1</t>
  </si>
  <si>
    <t>DY24Q2</t>
  </si>
  <si>
    <t>DY24Q3</t>
  </si>
  <si>
    <t>DY24Q4</t>
  </si>
  <si>
    <t>DY25Q1</t>
  </si>
  <si>
    <t>DY25Q2</t>
  </si>
  <si>
    <t>DY25Q3</t>
  </si>
  <si>
    <t>DY25Q4</t>
  </si>
  <si>
    <t>DY26Q1</t>
  </si>
  <si>
    <t>DY26Q2</t>
  </si>
  <si>
    <t>DY26Q3</t>
  </si>
  <si>
    <t>DY26Q4</t>
  </si>
  <si>
    <t>DY27Q1</t>
  </si>
  <si>
    <t>DY27Q2</t>
  </si>
  <si>
    <t>DY27Q3</t>
  </si>
  <si>
    <t>DY27Q4</t>
  </si>
  <si>
    <t>DY28Q1</t>
  </si>
  <si>
    <t>DY28Q2</t>
  </si>
  <si>
    <t>DY28Q3</t>
  </si>
  <si>
    <t>DY28Q4</t>
  </si>
  <si>
    <t>DY29Q1</t>
  </si>
  <si>
    <t>DY29Q2</t>
  </si>
  <si>
    <t>DY29Q3</t>
  </si>
  <si>
    <t>DY29Q4</t>
  </si>
  <si>
    <t>DY30Q1</t>
  </si>
  <si>
    <t>DY30Q2</t>
  </si>
  <si>
    <t>DY30Q3</t>
  </si>
  <si>
    <t>DY30Q4</t>
  </si>
  <si>
    <t>DY31Q1</t>
  </si>
  <si>
    <t>DY31Q2</t>
  </si>
  <si>
    <t>DY31Q3</t>
  </si>
  <si>
    <t>DY31Q4</t>
  </si>
  <si>
    <t>DY32Q1</t>
  </si>
  <si>
    <t>DY32Q2</t>
  </si>
  <si>
    <t>DY32Q3</t>
  </si>
  <si>
    <t>DY32Q4</t>
  </si>
  <si>
    <t>DY33Q1</t>
  </si>
  <si>
    <t>DY33Q2</t>
  </si>
  <si>
    <t>DY33Q3</t>
  </si>
  <si>
    <t>DY33Q4</t>
  </si>
  <si>
    <t>DY34Q1</t>
  </si>
  <si>
    <t>DY34Q2</t>
  </si>
  <si>
    <t>DY34Q3</t>
  </si>
  <si>
    <t>DY34Q4</t>
  </si>
  <si>
    <t>DY35Q1</t>
  </si>
  <si>
    <t>DY35Q2</t>
  </si>
  <si>
    <t>DY35Q3</t>
  </si>
  <si>
    <t>DY35Q4</t>
  </si>
  <si>
    <t>DY36Q1</t>
  </si>
  <si>
    <t>DY36Q2</t>
  </si>
  <si>
    <t>DY36Q3</t>
  </si>
  <si>
    <t>DY36Q4</t>
  </si>
  <si>
    <t>DY37Q1</t>
  </si>
  <si>
    <t>DY37Q2</t>
  </si>
  <si>
    <t>DY37Q3</t>
  </si>
  <si>
    <t>DY37Q4</t>
  </si>
  <si>
    <t>DY38Q1</t>
  </si>
  <si>
    <t>DY38Q2</t>
  </si>
  <si>
    <t>DY38Q3</t>
  </si>
  <si>
    <t>DY38Q4</t>
  </si>
  <si>
    <t>DY39Q1</t>
  </si>
  <si>
    <t>DY39Q2</t>
  </si>
  <si>
    <t>DY39Q3</t>
  </si>
  <si>
    <t>DY39Q4</t>
  </si>
  <si>
    <t>DY40Q1</t>
  </si>
  <si>
    <t>DY40Q2</t>
  </si>
  <si>
    <t>DY40Q3</t>
  </si>
  <si>
    <t>DY40Q4</t>
  </si>
  <si>
    <t>DY41Q1</t>
  </si>
  <si>
    <t>DY41Q2</t>
  </si>
  <si>
    <t>DY41Q3</t>
  </si>
  <si>
    <t>DY41Q4</t>
  </si>
  <si>
    <t>DY42Q1</t>
  </si>
  <si>
    <t>DY42Q2</t>
  </si>
  <si>
    <t>DY42Q3</t>
  </si>
  <si>
    <t>DY42Q4</t>
  </si>
  <si>
    <t>DY43Q1</t>
  </si>
  <si>
    <t>DY43Q2</t>
  </si>
  <si>
    <t>DY43Q3</t>
  </si>
  <si>
    <t>DY43Q4</t>
  </si>
  <si>
    <t>DY44Q1</t>
  </si>
  <si>
    <t>DY44Q2</t>
  </si>
  <si>
    <t>DY44Q3</t>
  </si>
  <si>
    <t>DY44Q4</t>
  </si>
  <si>
    <t>DY45Q1</t>
  </si>
  <si>
    <t>DY45Q2</t>
  </si>
  <si>
    <t>DY45Q3</t>
  </si>
  <si>
    <t>DY45Q4</t>
  </si>
  <si>
    <t>DY46Q1</t>
  </si>
  <si>
    <t>DY46Q2</t>
  </si>
  <si>
    <t>DY46Q3</t>
  </si>
  <si>
    <t>DY46Q4</t>
  </si>
  <si>
    <t>DY47Q1</t>
  </si>
  <si>
    <t>DY47Q2</t>
  </si>
  <si>
    <t>DY47Q3</t>
  </si>
  <si>
    <t>DY47Q4</t>
  </si>
  <si>
    <t>DY48Q1</t>
  </si>
  <si>
    <t>DY48Q2</t>
  </si>
  <si>
    <t>DY48Q3</t>
  </si>
  <si>
    <t>DY48Q4</t>
  </si>
  <si>
    <t>DY49Q1</t>
  </si>
  <si>
    <t>DY49Q2</t>
  </si>
  <si>
    <t>DY49Q3</t>
  </si>
  <si>
    <t>DY49Q4</t>
  </si>
  <si>
    <t>DY50Q1</t>
  </si>
  <si>
    <t>DY50Q2</t>
  </si>
  <si>
    <t>DY50Q3</t>
  </si>
  <si>
    <t>DY50Q4</t>
  </si>
  <si>
    <t>DY51Q1</t>
  </si>
  <si>
    <t>DY51Q2</t>
  </si>
  <si>
    <t>DY51Q3</t>
  </si>
  <si>
    <t>DY51Q4</t>
  </si>
  <si>
    <t>DY52Q1</t>
  </si>
  <si>
    <t>DY52Q2</t>
  </si>
  <si>
    <t>DY52Q3</t>
  </si>
  <si>
    <t>DY52Q4</t>
  </si>
  <si>
    <t>DY53Q1</t>
  </si>
  <si>
    <t>DY53Q2</t>
  </si>
  <si>
    <t>DY53Q3</t>
  </si>
  <si>
    <t>DY53Q4</t>
  </si>
  <si>
    <t>DY54Q1</t>
  </si>
  <si>
    <t>DY54Q2</t>
  </si>
  <si>
    <t>DY54Q3</t>
  </si>
  <si>
    <t>DY54Q4</t>
  </si>
  <si>
    <t>DY55Q1</t>
  </si>
  <si>
    <t>DY55Q2</t>
  </si>
  <si>
    <t>DY55Q3</t>
  </si>
  <si>
    <t>DY55Q4</t>
  </si>
  <si>
    <t>DY56Q1</t>
  </si>
  <si>
    <t>DY56Q2</t>
  </si>
  <si>
    <t>DY56Q3</t>
  </si>
  <si>
    <t>DY56Q4</t>
  </si>
  <si>
    <t>DY57Q1</t>
  </si>
  <si>
    <t>DY57Q2</t>
  </si>
  <si>
    <t>DY57Q3</t>
  </si>
  <si>
    <t>DY57Q4</t>
  </si>
  <si>
    <t>DY58Q1</t>
  </si>
  <si>
    <t>DY58Q2</t>
  </si>
  <si>
    <t>DY58Q3</t>
  </si>
  <si>
    <t>DY58Q4</t>
  </si>
  <si>
    <t>DY59Q1</t>
  </si>
  <si>
    <t>DY59Q2</t>
  </si>
  <si>
    <t>DY59Q3</t>
  </si>
  <si>
    <t>DY59Q4</t>
  </si>
  <si>
    <t>DY60Q1</t>
  </si>
  <si>
    <t>DY60Q2</t>
  </si>
  <si>
    <t>DY60Q3</t>
  </si>
  <si>
    <t>DY60Q4</t>
  </si>
  <si>
    <t>DY61Q1</t>
  </si>
  <si>
    <t>DY61Q2</t>
  </si>
  <si>
    <t>DY61Q3</t>
  </si>
  <si>
    <t>DY61Q4</t>
  </si>
  <si>
    <t>DY62Q1</t>
  </si>
  <si>
    <t>DY62Q2</t>
  </si>
  <si>
    <t>DY62Q3</t>
  </si>
  <si>
    <t>DY62Q4</t>
  </si>
  <si>
    <t>DY63Q1</t>
  </si>
  <si>
    <t>DY63Q2</t>
  </si>
  <si>
    <t>DY63Q3</t>
  </si>
  <si>
    <t>DY63Q4</t>
  </si>
  <si>
    <t>DY64Q1</t>
  </si>
  <si>
    <t>DY64Q2</t>
  </si>
  <si>
    <t>DY64Q3</t>
  </si>
  <si>
    <t>DY64Q4</t>
  </si>
  <si>
    <t>DY65Q1</t>
  </si>
  <si>
    <t>DY65Q2</t>
  </si>
  <si>
    <t>DY65Q3</t>
  </si>
  <si>
    <t>DY65Q4</t>
  </si>
  <si>
    <t>DY66Q1</t>
  </si>
  <si>
    <t>DY66Q2</t>
  </si>
  <si>
    <t>DY66Q3</t>
  </si>
  <si>
    <t>DY66Q4</t>
  </si>
  <si>
    <t>DY67Q1</t>
  </si>
  <si>
    <t>DY67Q2</t>
  </si>
  <si>
    <t>DY67Q3</t>
  </si>
  <si>
    <t>DY67Q4</t>
  </si>
  <si>
    <t>DY68Q1</t>
  </si>
  <si>
    <t>DY68Q2</t>
  </si>
  <si>
    <t>DY68Q3</t>
  </si>
  <si>
    <t>DY68Q4</t>
  </si>
  <si>
    <t>DY69Q1</t>
  </si>
  <si>
    <t>DY69Q2</t>
  </si>
  <si>
    <t>DY69Q3</t>
  </si>
  <si>
    <t>DY69Q4</t>
  </si>
  <si>
    <t>DY70Q1</t>
  </si>
  <si>
    <t>DY70Q2</t>
  </si>
  <si>
    <t>DY70Q3</t>
  </si>
  <si>
    <t>DY70Q4</t>
  </si>
  <si>
    <t>DY71Q1</t>
  </si>
  <si>
    <t>DY71Q2</t>
  </si>
  <si>
    <t>DY71Q3</t>
  </si>
  <si>
    <t>DY71Q4</t>
  </si>
  <si>
    <t>DY72Q1</t>
  </si>
  <si>
    <t>DY72Q2</t>
  </si>
  <si>
    <t>DY72Q3</t>
  </si>
  <si>
    <t>DY72Q4</t>
  </si>
  <si>
    <t>DY73Q1</t>
  </si>
  <si>
    <t>DY73Q2</t>
  </si>
  <si>
    <t>DY73Q3</t>
  </si>
  <si>
    <t>DY73Q4</t>
  </si>
  <si>
    <t>DY74Q1</t>
  </si>
  <si>
    <t>DY74Q2</t>
  </si>
  <si>
    <t>DY74Q3</t>
  </si>
  <si>
    <t>DY74Q4</t>
  </si>
  <si>
    <t>DY75Q1</t>
  </si>
  <si>
    <t>DY75Q2</t>
  </si>
  <si>
    <t>DY75Q3</t>
  </si>
  <si>
    <t>DY75Q4</t>
  </si>
  <si>
    <t>DY76Q1</t>
  </si>
  <si>
    <t>DY76Q2</t>
  </si>
  <si>
    <t>DY76Q3</t>
  </si>
  <si>
    <t>DY76Q4</t>
  </si>
  <si>
    <t>DY77Q1</t>
  </si>
  <si>
    <t>DY77Q2</t>
  </si>
  <si>
    <t>DY77Q3</t>
  </si>
  <si>
    <t>DY77Q4</t>
  </si>
  <si>
    <t>DY78Q1</t>
  </si>
  <si>
    <t>DY78Q2</t>
  </si>
  <si>
    <t>DY78Q3</t>
  </si>
  <si>
    <t>DY78Q4</t>
  </si>
  <si>
    <t>DY79Q1</t>
  </si>
  <si>
    <t>DY79Q2</t>
  </si>
  <si>
    <t>DY79Q3</t>
  </si>
  <si>
    <t>DY79Q4</t>
  </si>
  <si>
    <t>DY80Q1</t>
  </si>
  <si>
    <t>DY80Q2</t>
  </si>
  <si>
    <t>DY80Q3</t>
  </si>
  <si>
    <t>DY80Q4</t>
  </si>
  <si>
    <t>DY81Q1</t>
  </si>
  <si>
    <t>DY81Q2</t>
  </si>
  <si>
    <t>DY81Q3</t>
  </si>
  <si>
    <t>DY81Q4</t>
  </si>
  <si>
    <t>DY82Q1</t>
  </si>
  <si>
    <t>DY82Q2</t>
  </si>
  <si>
    <t>DY82Q3</t>
  </si>
  <si>
    <t>DY82Q4</t>
  </si>
  <si>
    <t>DY83Q1</t>
  </si>
  <si>
    <t>DY83Q2</t>
  </si>
  <si>
    <t>DY83Q3</t>
  </si>
  <si>
    <t>DY83Q4</t>
  </si>
  <si>
    <t>DY84Q1</t>
  </si>
  <si>
    <t>DY84Q2</t>
  </si>
  <si>
    <t>DY84Q3</t>
  </si>
  <si>
    <t>DY84Q4</t>
  </si>
  <si>
    <t>DY85Q1</t>
  </si>
  <si>
    <t>DY85Q2</t>
  </si>
  <si>
    <t>DY85Q3</t>
  </si>
  <si>
    <t>DY85Q4</t>
  </si>
  <si>
    <t>DY86Q1</t>
  </si>
  <si>
    <t>DY86Q2</t>
  </si>
  <si>
    <t>DY86Q3</t>
  </si>
  <si>
    <t>DY86Q4</t>
  </si>
  <si>
    <t>DY87Q1</t>
  </si>
  <si>
    <t>DY87Q2</t>
  </si>
  <si>
    <t>DY87Q3</t>
  </si>
  <si>
    <t>DY87Q4</t>
  </si>
  <si>
    <t>DY88Q1</t>
  </si>
  <si>
    <t>DY88Q2</t>
  </si>
  <si>
    <t>DY88Q3</t>
  </si>
  <si>
    <t>DY88Q4</t>
  </si>
  <si>
    <t>DY89Q1</t>
  </si>
  <si>
    <t>DY89Q2</t>
  </si>
  <si>
    <t>DY89Q3</t>
  </si>
  <si>
    <t>DY89Q4</t>
  </si>
  <si>
    <t>DY90Q1</t>
  </si>
  <si>
    <t>DY90Q2</t>
  </si>
  <si>
    <t>DY90Q3</t>
  </si>
  <si>
    <t>DY90Q4</t>
  </si>
  <si>
    <t>DY91Q1</t>
  </si>
  <si>
    <t>DY91Q2</t>
  </si>
  <si>
    <t>DY91Q3</t>
  </si>
  <si>
    <t>DY91Q4</t>
  </si>
  <si>
    <t>DY92Q1</t>
  </si>
  <si>
    <t>DY92Q2</t>
  </si>
  <si>
    <t>DY92Q3</t>
  </si>
  <si>
    <t>DY92Q4</t>
  </si>
  <si>
    <t>DY93Q1</t>
  </si>
  <si>
    <t>DY93Q2</t>
  </si>
  <si>
    <t>DY93Q3</t>
  </si>
  <si>
    <t>DY93Q4</t>
  </si>
  <si>
    <t>DY94Q1</t>
  </si>
  <si>
    <t>DY94Q2</t>
  </si>
  <si>
    <t>DY94Q3</t>
  </si>
  <si>
    <t>DY94Q4</t>
  </si>
  <si>
    <t>DY95Q1</t>
  </si>
  <si>
    <t>DY95Q2</t>
  </si>
  <si>
    <t>DY95Q3</t>
  </si>
  <si>
    <t>DY95Q4</t>
  </si>
  <si>
    <t>DY96Q1</t>
  </si>
  <si>
    <t>DY96Q2</t>
  </si>
  <si>
    <t>DY96Q3</t>
  </si>
  <si>
    <t>DY96Q4</t>
  </si>
  <si>
    <t>DY97Q1</t>
  </si>
  <si>
    <t>DY97Q2</t>
  </si>
  <si>
    <t>DY97Q3</t>
  </si>
  <si>
    <t>DY97Q4</t>
  </si>
  <si>
    <t>DY98Q1</t>
  </si>
  <si>
    <t>DY98Q2</t>
  </si>
  <si>
    <t>DY98Q3</t>
  </si>
  <si>
    <t>DY98Q4</t>
  </si>
  <si>
    <t>DY99Q1</t>
  </si>
  <si>
    <t>DY99Q2</t>
  </si>
  <si>
    <t>DY99Q3</t>
  </si>
  <si>
    <t>DY99Q4</t>
  </si>
  <si>
    <t>DY100Q1</t>
  </si>
  <si>
    <t>DY100Q2</t>
  </si>
  <si>
    <t>DY100Q3</t>
  </si>
  <si>
    <t>DY100Q4</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</si>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</sst>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quot;#"/>
  </numFmts>
  <fonts count="32">
    <font>
      <sz val="11"/>
      <color theme="1"/>
      <name val="Calibri"/>
      <family val="2"/>
      <scheme val="minor"/>
    </font>
    <font>
      <b/>
      <sz val="11"/>
      <color theme="0"/>
      <name val="Calibri"/>
      <family val="2"/>
      <scheme val="minor"/>
    </font>
    <font>
      <b/>
      <vertAlign val="superscript"/>
      <sz val="11"/>
      <color theme="0"/>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theme="1"/>
      <name val="Times New Roman"/>
      <family val="1"/>
    </font>
    <font>
      <b/>
      <sz val="16"/>
      <name val="Times New Roman"/>
      <family val="1"/>
    </font>
    <font>
      <sz val="11"/>
      <name val="Times New Roman"/>
      <family val="1"/>
    </font>
    <font>
      <vertAlign val="superscript"/>
      <sz val="11"/>
      <name val="Times New Roman"/>
      <family val="1"/>
    </font>
    <font>
      <b/>
      <sz val="11"/>
      <color theme="1"/>
      <name val="Times New Roman"/>
      <family val="1"/>
    </font>
    <font>
      <i/>
      <sz val="11"/>
      <name val="Times New Roman"/>
      <family val="1"/>
    </font>
    <font>
      <b/>
      <i/>
      <sz val="11"/>
      <name val="Times New Roman"/>
      <family val="1"/>
    </font>
    <font>
      <sz val="11"/>
      <color theme="0"/>
      <name val="Times New Roman"/>
      <family val="1"/>
    </font>
    <font>
      <b/>
      <sz val="11"/>
      <name val="Times New Roman"/>
      <family val="1"/>
    </font>
    <font>
      <sz val="11"/>
      <color rgb="FF000000"/>
      <name val="Times New Roman"/>
      <family val="1"/>
    </font>
    <font>
      <sz val="12"/>
      <name val="Times New Roman"/>
      <family val="1"/>
    </font>
    <font>
      <sz val="8"/>
      <name val="Calibri"/>
      <family val="2"/>
      <scheme val="minor"/>
    </font>
    <font>
      <b/>
      <sz val="12"/>
      <name val="Times New Roman"/>
      <family val="1"/>
    </font>
    <font>
      <b/>
      <sz val="11"/>
      <color theme="1"/>
      <name val="Calibri Light"/>
      <family val="2"/>
    </font>
    <font>
      <b/>
      <sz val="11"/>
      <color theme="0"/>
      <name val="Times New Roman"/>
      <family val="1"/>
    </font>
    <font>
      <b/>
      <sz val="1"/>
      <color theme="2" tint="-0.499984740745262"/>
      <name val="Times New Roman"/>
      <family val="1"/>
    </font>
    <font>
      <i/>
      <sz val="12"/>
      <name val="Times New Roman"/>
      <family val="1"/>
    </font>
    <font>
      <sz val="11"/>
      <color theme="1"/>
      <name val="Calibri"/>
      <family val="2"/>
      <scheme val="minor"/>
    </font>
    <font>
      <b/>
      <sz val="16"/>
      <color theme="0"/>
      <name val="Times New Roman"/>
      <family val="1"/>
    </font>
    <font>
      <sz val="11"/>
      <color theme="0"/>
      <name val="Calibri"/>
      <family val="2"/>
      <scheme val="minor"/>
    </font>
    <font>
      <b/>
      <vertAlign val="superscript"/>
      <sz val="11"/>
      <name val="Times New Roman"/>
      <family val="1"/>
    </font>
    <font>
      <b/>
      <i/>
      <vertAlign val="superscript"/>
      <sz val="11"/>
      <name val="Times New Roman"/>
      <family val="1"/>
    </font>
    <font>
      <sz val="11"/>
      <color theme="4"/>
      <name val="Times New Roman"/>
      <family val="1"/>
    </font>
    <font>
      <b/>
      <sz val="12"/>
      <color rgb="FF000000"/>
      <name val="Times New Roman"/>
      <family val="1"/>
    </font>
    <font>
      <sz val="12"/>
      <color rgb="FF000000"/>
      <name val="Times New Roman"/>
      <family val="1"/>
    </font>
    <font>
      <sz val="11"/>
      <color rgb="FF5B9BD5"/>
      <name val="Times New Roman"/>
      <family val="1"/>
    </font>
  </fonts>
  <fills count="12">
    <fill>
      <patternFill patternType="none"/>
    </fill>
    <fill>
      <patternFill patternType="gray125"/>
    </fill>
    <fill>
      <patternFill patternType="solid">
        <fgColor rgb="FF6C6F70"/>
        <bgColor indexed="64"/>
      </patternFill>
    </fill>
    <fill>
      <patternFill patternType="solid">
        <fgColor theme="0" tint="-0.14999847407452621"/>
        <bgColor indexed="64"/>
      </patternFill>
    </fill>
    <fill>
      <patternFill patternType="solid">
        <fgColor rgb="FFFEFFCC"/>
        <bgColor indexed="64"/>
      </patternFill>
    </fill>
    <fill>
      <patternFill patternType="solid">
        <fgColor rgb="FFC6EFCE"/>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FFFFCC"/>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indexed="64"/>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indexed="64"/>
      </left>
      <right style="thin">
        <color indexed="64"/>
      </right>
      <top/>
      <bottom/>
      <diagonal/>
    </border>
    <border>
      <left/>
      <right style="thin">
        <color theme="0" tint="-0.34998626667073579"/>
      </right>
      <top style="thin">
        <color indexed="64"/>
      </top>
      <bottom style="medium">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style="medium">
        <color theme="0" tint="-0.34998626667073579"/>
      </bottom>
      <diagonal/>
    </border>
    <border>
      <left/>
      <right style="thin">
        <color theme="0" tint="-0.34998626667073579"/>
      </right>
      <top/>
      <bottom style="medium">
        <color theme="0" tint="-0.34998626667073579"/>
      </bottom>
      <diagonal/>
    </border>
    <border>
      <left style="thin">
        <color indexed="64"/>
      </left>
      <right style="thin">
        <color theme="0" tint="-0.34998626667073579"/>
      </right>
      <top style="thin">
        <color indexed="64"/>
      </top>
      <bottom style="medium">
        <color theme="0" tint="-0.34998626667073579"/>
      </bottom>
      <diagonal/>
    </border>
    <border>
      <left style="thin">
        <color indexed="64"/>
      </left>
      <right style="thin">
        <color theme="0" tint="-0.34998626667073579"/>
      </right>
      <top style="thin">
        <color theme="0" tint="-0.34998626667073579"/>
      </top>
      <bottom style="medium">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4" fillId="5" borderId="0" applyNumberFormat="0" applyBorder="0" applyAlignment="0" applyProtection="0"/>
    <xf numFmtId="0" fontId="5" fillId="6" borderId="0" applyNumberFormat="0" applyBorder="0" applyAlignment="0" applyProtection="0"/>
    <xf numFmtId="0" fontId="23" fillId="9" borderId="23" applyNumberFormat="0" applyFont="0" applyAlignment="0" applyProtection="0"/>
  </cellStyleXfs>
  <cellXfs count="139">
    <xf numFmtId="0" fontId="0" fillId="0" borderId="0" xfId="0"/>
    <xf numFmtId="0" fontId="3" fillId="0" borderId="0" xfId="0" applyFont="1"/>
    <xf numFmtId="0" fontId="0" fillId="3" borderId="0" xfId="0" applyFill="1" applyAlignment="1">
      <alignment wrapText="1"/>
    </xf>
    <xf numFmtId="0" fontId="0" fillId="3" borderId="0" xfId="0" applyFill="1"/>
    <xf numFmtId="3" fontId="0" fillId="3" borderId="0" xfId="0" applyNumberFormat="1" applyFill="1"/>
    <xf numFmtId="0" fontId="3" fillId="3" borderId="0" xfId="0" applyFont="1" applyFill="1"/>
    <xf numFmtId="0" fontId="0" fillId="0" borderId="0" xfId="0" applyAlignment="1">
      <alignment wrapText="1"/>
    </xf>
    <xf numFmtId="0" fontId="6" fillId="0" borderId="0" xfId="0" applyFont="1" applyAlignment="1">
      <alignment wrapText="1"/>
    </xf>
    <xf numFmtId="0" fontId="8" fillId="0" borderId="0" xfId="0" applyFont="1"/>
    <xf numFmtId="0" fontId="6" fillId="0" borderId="0" xfId="0" applyFont="1" applyAlignment="1">
      <alignment horizontal="left" wrapText="1"/>
    </xf>
    <xf numFmtId="0" fontId="13" fillId="0" borderId="0" xfId="0" applyFont="1"/>
    <xf numFmtId="0" fontId="6" fillId="0" borderId="0" xfId="0" applyFont="1" applyAlignment="1">
      <alignment vertical="center" wrapText="1"/>
    </xf>
    <xf numFmtId="0" fontId="7" fillId="0" borderId="0" xfId="0" applyFont="1"/>
    <xf numFmtId="0" fontId="1" fillId="2" borderId="0" xfId="0" applyFont="1" applyFill="1" applyAlignment="1">
      <alignment horizontal="center" wrapText="1"/>
    </xf>
    <xf numFmtId="0" fontId="1" fillId="2" borderId="1" xfId="0" applyFont="1" applyFill="1" applyBorder="1" applyAlignment="1">
      <alignment horizontal="center" wrapText="1"/>
    </xf>
    <xf numFmtId="0" fontId="1" fillId="2" borderId="0" xfId="0" applyFont="1" applyFill="1" applyAlignment="1">
      <alignment wrapText="1"/>
    </xf>
    <xf numFmtId="14" fontId="1" fillId="2" borderId="0" xfId="0" applyNumberFormat="1" applyFont="1" applyFill="1" applyAlignment="1">
      <alignment horizontal="center" wrapText="1"/>
    </xf>
    <xf numFmtId="0" fontId="1" fillId="2" borderId="0" xfId="0" applyFont="1" applyFill="1" applyAlignment="1">
      <alignment horizontal="left" wrapText="1"/>
    </xf>
    <xf numFmtId="0" fontId="1" fillId="2" borderId="1" xfId="0" applyFont="1" applyFill="1" applyBorder="1" applyAlignment="1">
      <alignment horizontal="left" wrapText="1"/>
    </xf>
    <xf numFmtId="14" fontId="1" fillId="2" borderId="1" xfId="0" applyNumberFormat="1" applyFont="1" applyFill="1" applyBorder="1" applyAlignment="1">
      <alignment horizontal="center" wrapText="1"/>
    </xf>
    <xf numFmtId="3" fontId="3" fillId="7" borderId="13" xfId="0" applyNumberFormat="1" applyFont="1" applyFill="1" applyBorder="1" applyAlignment="1">
      <alignment horizontal="left" vertical="center" wrapText="1"/>
    </xf>
    <xf numFmtId="3" fontId="3" fillId="7" borderId="12" xfId="0" applyNumberFormat="1" applyFont="1" applyFill="1" applyBorder="1" applyAlignment="1">
      <alignment horizontal="left" vertical="center" wrapText="1"/>
    </xf>
    <xf numFmtId="3" fontId="3" fillId="7" borderId="12" xfId="1" applyNumberFormat="1" applyFont="1" applyFill="1" applyBorder="1" applyAlignment="1">
      <alignment horizontal="left" vertical="center" wrapText="1"/>
    </xf>
    <xf numFmtId="3" fontId="3" fillId="7" borderId="8" xfId="0" applyNumberFormat="1" applyFont="1" applyFill="1" applyBorder="1" applyAlignment="1">
      <alignment horizontal="left" vertical="center" wrapText="1"/>
    </xf>
    <xf numFmtId="3" fontId="3" fillId="7" borderId="2" xfId="0" applyNumberFormat="1" applyFont="1" applyFill="1" applyBorder="1" applyAlignment="1">
      <alignment horizontal="left" vertical="center" wrapText="1"/>
    </xf>
    <xf numFmtId="3" fontId="3" fillId="7" borderId="2" xfId="1" applyNumberFormat="1" applyFont="1" applyFill="1" applyBorder="1" applyAlignment="1">
      <alignment horizontal="left" vertical="center" wrapText="1"/>
    </xf>
    <xf numFmtId="3" fontId="3" fillId="7" borderId="2" xfId="2" applyNumberFormat="1" applyFont="1" applyFill="1" applyBorder="1" applyAlignment="1">
      <alignment horizontal="left" vertical="center" wrapText="1"/>
    </xf>
    <xf numFmtId="3" fontId="3" fillId="7" borderId="5" xfId="0" applyNumberFormat="1" applyFont="1" applyFill="1" applyBorder="1" applyAlignment="1">
      <alignment horizontal="left" vertical="center" wrapText="1"/>
    </xf>
    <xf numFmtId="3" fontId="3" fillId="7" borderId="4" xfId="0" applyNumberFormat="1" applyFont="1" applyFill="1" applyBorder="1" applyAlignment="1">
      <alignment horizontal="left" vertical="center" wrapText="1"/>
    </xf>
    <xf numFmtId="3" fontId="3" fillId="7" borderId="4" xfId="1" applyNumberFormat="1" applyFont="1" applyFill="1" applyBorder="1" applyAlignment="1">
      <alignment horizontal="left" vertical="center" wrapText="1"/>
    </xf>
    <xf numFmtId="3" fontId="3" fillId="7" borderId="4" xfId="2" applyNumberFormat="1" applyFont="1" applyFill="1" applyBorder="1" applyAlignment="1">
      <alignment horizontal="left" vertical="center" wrapText="1"/>
    </xf>
    <xf numFmtId="3" fontId="3" fillId="7" borderId="10" xfId="0" applyNumberFormat="1" applyFont="1" applyFill="1" applyBorder="1" applyAlignment="1">
      <alignment horizontal="left" vertical="center" wrapText="1"/>
    </xf>
    <xf numFmtId="3" fontId="3" fillId="7" borderId="7" xfId="0" applyNumberFormat="1" applyFont="1" applyFill="1" applyBorder="1" applyAlignment="1">
      <alignment horizontal="left" vertical="center" wrapText="1"/>
    </xf>
    <xf numFmtId="3" fontId="3" fillId="7" borderId="7" xfId="1" applyNumberFormat="1" applyFont="1" applyFill="1" applyBorder="1" applyAlignment="1">
      <alignment horizontal="left" vertical="center" wrapText="1"/>
    </xf>
    <xf numFmtId="3" fontId="3" fillId="3" borderId="10" xfId="0" applyNumberFormat="1" applyFont="1" applyFill="1" applyBorder="1" applyAlignment="1">
      <alignment horizontal="left" vertical="center" wrapText="1"/>
    </xf>
    <xf numFmtId="3" fontId="3" fillId="3" borderId="7" xfId="0" applyNumberFormat="1" applyFont="1" applyFill="1" applyBorder="1" applyAlignment="1">
      <alignment horizontal="left" vertical="center" wrapText="1"/>
    </xf>
    <xf numFmtId="3" fontId="3" fillId="3" borderId="7" xfId="2" applyNumberFormat="1" applyFont="1" applyFill="1" applyBorder="1" applyAlignment="1">
      <alignment horizontal="left" vertical="center" wrapText="1"/>
    </xf>
    <xf numFmtId="3" fontId="3" fillId="3" borderId="8" xfId="0" applyNumberFormat="1" applyFont="1" applyFill="1" applyBorder="1" applyAlignment="1">
      <alignment horizontal="left" vertical="center" wrapText="1"/>
    </xf>
    <xf numFmtId="3" fontId="3" fillId="3" borderId="2" xfId="0" applyNumberFormat="1" applyFont="1" applyFill="1" applyBorder="1" applyAlignment="1">
      <alignment horizontal="left" vertical="center" wrapText="1"/>
    </xf>
    <xf numFmtId="3" fontId="3" fillId="3" borderId="2" xfId="2" applyNumberFormat="1" applyFont="1" applyFill="1" applyBorder="1" applyAlignment="1">
      <alignment horizontal="left" vertical="center" wrapText="1"/>
    </xf>
    <xf numFmtId="3" fontId="3" fillId="3" borderId="5" xfId="0" applyNumberFormat="1" applyFont="1" applyFill="1" applyBorder="1" applyAlignment="1">
      <alignment horizontal="left" vertical="center" wrapText="1"/>
    </xf>
    <xf numFmtId="3" fontId="3" fillId="3" borderId="4" xfId="0" applyNumberFormat="1" applyFont="1" applyFill="1" applyBorder="1" applyAlignment="1">
      <alignment horizontal="left" vertical="center" wrapText="1"/>
    </xf>
    <xf numFmtId="3" fontId="3" fillId="3" borderId="4" xfId="2" applyNumberFormat="1" applyFont="1" applyFill="1" applyBorder="1" applyAlignment="1">
      <alignment horizontal="left" vertical="center" wrapText="1"/>
    </xf>
    <xf numFmtId="3" fontId="3" fillId="3" borderId="14" xfId="0" applyNumberFormat="1" applyFont="1" applyFill="1" applyBorder="1" applyAlignment="1">
      <alignment horizontal="left" vertical="center" wrapText="1"/>
    </xf>
    <xf numFmtId="3" fontId="3" fillId="3" borderId="15" xfId="0" applyNumberFormat="1" applyFont="1" applyFill="1" applyBorder="1" applyAlignment="1">
      <alignment horizontal="left" vertical="center" wrapText="1"/>
    </xf>
    <xf numFmtId="3" fontId="3" fillId="3" borderId="16" xfId="0" applyNumberFormat="1" applyFont="1" applyFill="1" applyBorder="1" applyAlignment="1">
      <alignment horizontal="left" vertical="center" wrapText="1"/>
    </xf>
    <xf numFmtId="3" fontId="4" fillId="5" borderId="12" xfId="1" applyNumberFormat="1" applyBorder="1" applyAlignment="1">
      <alignment horizontal="left" vertical="center" wrapText="1"/>
    </xf>
    <xf numFmtId="3" fontId="4" fillId="5" borderId="2" xfId="1" applyNumberFormat="1" applyBorder="1" applyAlignment="1">
      <alignment horizontal="left" vertical="center" wrapText="1"/>
    </xf>
    <xf numFmtId="3" fontId="4" fillId="5" borderId="4" xfId="1" applyNumberFormat="1" applyBorder="1" applyAlignment="1">
      <alignment horizontal="left" vertical="center" wrapText="1"/>
    </xf>
    <xf numFmtId="0" fontId="1" fillId="2" borderId="0" xfId="0" applyFont="1" applyFill="1" applyAlignment="1" applyProtection="1">
      <alignment horizontal="center" wrapText="1"/>
      <protection locked="0"/>
    </xf>
    <xf numFmtId="0" fontId="13" fillId="8" borderId="19" xfId="0" applyFont="1" applyFill="1" applyBorder="1"/>
    <xf numFmtId="0" fontId="13" fillId="8" borderId="17" xfId="0" applyFont="1" applyFill="1" applyBorder="1"/>
    <xf numFmtId="0" fontId="15" fillId="8" borderId="17" xfId="0" applyFont="1" applyFill="1" applyBorder="1"/>
    <xf numFmtId="0" fontId="15" fillId="8" borderId="21" xfId="0" applyFont="1" applyFill="1" applyBorder="1"/>
    <xf numFmtId="0" fontId="15" fillId="0" borderId="0" xfId="0" applyFont="1"/>
    <xf numFmtId="0" fontId="13" fillId="8" borderId="18" xfId="0" applyFont="1" applyFill="1" applyBorder="1"/>
    <xf numFmtId="0" fontId="15" fillId="8" borderId="0" xfId="0" applyFont="1" applyFill="1"/>
    <xf numFmtId="0" fontId="15" fillId="8" borderId="3" xfId="0" applyFont="1" applyFill="1" applyBorder="1"/>
    <xf numFmtId="0" fontId="7" fillId="8" borderId="18" xfId="0" applyFont="1" applyFill="1" applyBorder="1"/>
    <xf numFmtId="0" fontId="14" fillId="0" borderId="0" xfId="0" applyFont="1" applyAlignment="1">
      <alignment vertical="center"/>
    </xf>
    <xf numFmtId="0" fontId="8" fillId="0" borderId="0" xfId="0" applyFont="1" applyAlignment="1">
      <alignment vertical="center"/>
    </xf>
    <xf numFmtId="0" fontId="10" fillId="0" borderId="0" xfId="0" applyFont="1" applyAlignment="1">
      <alignment horizontal="left" wrapText="1"/>
    </xf>
    <xf numFmtId="0" fontId="19" fillId="0" borderId="0" xfId="0" applyFont="1" applyAlignment="1">
      <alignment wrapText="1"/>
    </xf>
    <xf numFmtId="2" fontId="14" fillId="0" borderId="0" xfId="0" applyNumberFormat="1" applyFont="1" applyAlignment="1">
      <alignment horizontal="left"/>
    </xf>
    <xf numFmtId="0" fontId="6" fillId="0" borderId="0" xfId="0" applyFont="1" applyAlignment="1">
      <alignment horizontal="left" vertical="center" wrapText="1"/>
    </xf>
    <xf numFmtId="0" fontId="16" fillId="0" borderId="0" xfId="0" applyFont="1" applyAlignment="1">
      <alignment wrapText="1"/>
    </xf>
    <xf numFmtId="0" fontId="6" fillId="0" borderId="0" xfId="0" applyFont="1"/>
    <xf numFmtId="0" fontId="25" fillId="0" borderId="0" xfId="0" applyFont="1"/>
    <xf numFmtId="0" fontId="6" fillId="0" borderId="0" xfId="0" applyFont="1" applyAlignment="1">
      <alignment vertical="center"/>
    </xf>
    <xf numFmtId="0" fontId="8" fillId="0" borderId="0" xfId="0" quotePrefix="1" applyFont="1" applyAlignment="1" applyProtection="1">
      <alignment horizontal="left" vertical="center"/>
      <protection locked="0"/>
    </xf>
    <xf numFmtId="0" fontId="7"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pplyProtection="1">
      <alignment horizontal="left" vertical="center" wrapText="1"/>
      <protection locked="0"/>
    </xf>
    <xf numFmtId="0" fontId="6" fillId="11" borderId="0" xfId="0" applyFont="1" applyFill="1" applyAlignment="1">
      <alignment vertical="center" wrapText="1"/>
    </xf>
    <xf numFmtId="0" fontId="20" fillId="2" borderId="27" xfId="0" applyFont="1" applyFill="1" applyBorder="1" applyAlignment="1">
      <alignment horizontal="center" vertical="center" wrapText="1"/>
    </xf>
    <xf numFmtId="3" fontId="14" fillId="3" borderId="27" xfId="0" applyNumberFormat="1" applyFont="1" applyFill="1" applyBorder="1" applyAlignment="1">
      <alignment vertical="top"/>
    </xf>
    <xf numFmtId="3" fontId="14" fillId="3" borderId="27" xfId="0" applyNumberFormat="1" applyFont="1" applyFill="1" applyBorder="1" applyAlignment="1">
      <alignment horizontal="center" vertical="center"/>
    </xf>
    <xf numFmtId="3" fontId="12" fillId="10" borderId="27" xfId="0" applyNumberFormat="1" applyFont="1" applyFill="1" applyBorder="1" applyAlignment="1">
      <alignment vertical="top"/>
    </xf>
    <xf numFmtId="3" fontId="12" fillId="10" borderId="27" xfId="0" applyNumberFormat="1" applyFont="1" applyFill="1" applyBorder="1" applyAlignment="1">
      <alignment horizontal="center" vertical="center"/>
    </xf>
    <xf numFmtId="0" fontId="6" fillId="0" borderId="27" xfId="0" applyFont="1" applyBorder="1" applyAlignment="1">
      <alignment horizontal="center" vertical="center" wrapText="1"/>
    </xf>
    <xf numFmtId="0" fontId="8" fillId="0" borderId="27" xfId="0" applyFont="1" applyBorder="1" applyAlignment="1">
      <alignment horizontal="left"/>
    </xf>
    <xf numFmtId="0" fontId="6" fillId="0" borderId="27" xfId="0" applyFont="1" applyBorder="1" applyAlignment="1">
      <alignment wrapText="1"/>
    </xf>
    <xf numFmtId="0" fontId="6" fillId="0" borderId="27" xfId="0" applyFont="1" applyBorder="1" applyAlignment="1">
      <alignment horizontal="left" wrapText="1"/>
    </xf>
    <xf numFmtId="0" fontId="8" fillId="0" borderId="27" xfId="0" applyFont="1" applyBorder="1"/>
    <xf numFmtId="0" fontId="13" fillId="0" borderId="27" xfId="0" applyFont="1" applyBorder="1"/>
    <xf numFmtId="0" fontId="8" fillId="0" borderId="27" xfId="0" applyFont="1" applyBorder="1" applyAlignment="1">
      <alignment horizontal="center" vertical="center"/>
    </xf>
    <xf numFmtId="2" fontId="14" fillId="0" borderId="27" xfId="0" applyNumberFormat="1" applyFont="1" applyBorder="1" applyAlignment="1">
      <alignment horizontal="left"/>
    </xf>
    <xf numFmtId="0" fontId="13" fillId="0" borderId="27" xfId="0" applyFont="1" applyBorder="1" applyAlignment="1">
      <alignment horizontal="left"/>
    </xf>
    <xf numFmtId="3" fontId="11" fillId="4" borderId="27" xfId="0" applyNumberFormat="1" applyFont="1" applyFill="1" applyBorder="1" applyAlignment="1">
      <alignment horizontal="left" vertical="top" wrapText="1"/>
    </xf>
    <xf numFmtId="0" fontId="8" fillId="0" borderId="27" xfId="0" applyFont="1" applyBorder="1" applyAlignment="1">
      <alignment horizontal="center" vertical="center" wrapText="1"/>
    </xf>
    <xf numFmtId="0" fontId="8" fillId="0" borderId="27" xfId="0" applyFont="1" applyBorder="1" applyAlignment="1" applyProtection="1">
      <alignment horizontal="center" vertical="center" wrapText="1"/>
      <protection locked="0"/>
    </xf>
    <xf numFmtId="0" fontId="8" fillId="11" borderId="27" xfId="0" applyFont="1" applyFill="1" applyBorder="1" applyAlignment="1" applyProtection="1">
      <alignment horizontal="center" vertical="center" wrapText="1"/>
      <protection locked="0"/>
    </xf>
    <xf numFmtId="0" fontId="8" fillId="11" borderId="27" xfId="0" applyFont="1" applyFill="1" applyBorder="1" applyAlignment="1">
      <alignment horizontal="center" vertical="center" wrapText="1"/>
    </xf>
    <xf numFmtId="0" fontId="6" fillId="11" borderId="27" xfId="0" applyFont="1" applyFill="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8" fillId="8" borderId="27" xfId="0" applyFont="1" applyFill="1" applyBorder="1" applyAlignment="1">
      <alignment vertical="center" wrapText="1"/>
    </xf>
    <xf numFmtId="0" fontId="8" fillId="11" borderId="28" xfId="0" applyFont="1" applyFill="1" applyBorder="1" applyAlignment="1">
      <alignment vertical="center" wrapText="1"/>
    </xf>
    <xf numFmtId="0" fontId="8" fillId="8" borderId="28" xfId="0" applyFont="1" applyFill="1" applyBorder="1" applyAlignment="1">
      <alignment vertical="center" wrapText="1"/>
    </xf>
    <xf numFmtId="0" fontId="8" fillId="11" borderId="27" xfId="0" applyFont="1" applyFill="1" applyBorder="1" applyAlignment="1" applyProtection="1">
      <alignment horizontal="left" vertical="center" wrapText="1"/>
      <protection locked="0"/>
    </xf>
    <xf numFmtId="0" fontId="8" fillId="8" borderId="27" xfId="0" applyFont="1" applyFill="1" applyBorder="1" applyAlignment="1">
      <alignment vertical="top" wrapText="1"/>
    </xf>
    <xf numFmtId="0" fontId="8" fillId="8" borderId="28" xfId="0" applyFont="1" applyFill="1" applyBorder="1" applyAlignment="1">
      <alignment vertical="top" wrapText="1"/>
    </xf>
    <xf numFmtId="0" fontId="15" fillId="0" borderId="28" xfId="0" applyFont="1" applyBorder="1" applyAlignment="1">
      <alignment vertical="top" wrapText="1"/>
    </xf>
    <xf numFmtId="0" fontId="8" fillId="0" borderId="29" xfId="0" applyFont="1" applyBorder="1" applyAlignment="1">
      <alignment horizontal="center" vertical="center" wrapText="1"/>
    </xf>
    <xf numFmtId="0" fontId="8" fillId="0" borderId="29" xfId="0" applyFont="1" applyBorder="1" applyAlignment="1" applyProtection="1">
      <alignment horizontal="center" vertical="center" wrapText="1"/>
      <protection locked="0"/>
    </xf>
    <xf numFmtId="0" fontId="8" fillId="11" borderId="29" xfId="0" applyFont="1" applyFill="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3" fontId="12" fillId="10" borderId="28" xfId="0" applyNumberFormat="1" applyFont="1" applyFill="1" applyBorder="1" applyAlignment="1">
      <alignment vertical="top"/>
    </xf>
    <xf numFmtId="3" fontId="12" fillId="10" borderId="31" xfId="0" applyNumberFormat="1" applyFont="1" applyFill="1" applyBorder="1" applyAlignment="1">
      <alignment vertical="top"/>
    </xf>
    <xf numFmtId="0" fontId="8" fillId="0" borderId="28" xfId="0" applyFont="1" applyBorder="1" applyAlignment="1">
      <alignment horizontal="center" vertical="center" wrapText="1"/>
    </xf>
    <xf numFmtId="3" fontId="14" fillId="3" borderId="28" xfId="0" applyNumberFormat="1" applyFont="1" applyFill="1" applyBorder="1" applyAlignment="1">
      <alignment vertical="top"/>
    </xf>
    <xf numFmtId="164" fontId="8" fillId="0" borderId="0" xfId="0" quotePrefix="1" applyNumberFormat="1" applyFont="1" applyAlignment="1" applyProtection="1">
      <alignment horizontal="left" vertical="center"/>
      <protection locked="0"/>
    </xf>
    <xf numFmtId="0" fontId="30" fillId="8" borderId="20" xfId="0" applyFont="1" applyFill="1" applyBorder="1" applyAlignment="1">
      <alignment horizontal="left" vertical="top" wrapText="1"/>
    </xf>
    <xf numFmtId="0" fontId="16" fillId="8" borderId="1" xfId="0" applyFont="1" applyFill="1" applyBorder="1" applyAlignment="1">
      <alignment horizontal="left" vertical="top" wrapText="1"/>
    </xf>
    <xf numFmtId="0" fontId="16" fillId="8" borderId="22" xfId="0" applyFont="1" applyFill="1" applyBorder="1" applyAlignment="1">
      <alignment horizontal="left" vertical="top" wrapText="1"/>
    </xf>
    <xf numFmtId="0" fontId="10" fillId="0" borderId="0" xfId="0" applyFont="1" applyAlignment="1">
      <alignment horizontal="left" vertical="center" wrapText="1"/>
    </xf>
    <xf numFmtId="0" fontId="14" fillId="0" borderId="0" xfId="0" applyFont="1" applyAlignment="1">
      <alignment horizontal="left" vertical="center" wrapText="1"/>
    </xf>
    <xf numFmtId="0" fontId="24" fillId="2" borderId="1" xfId="0" applyFont="1" applyFill="1" applyBorder="1" applyAlignment="1">
      <alignment horizontal="left" wrapText="1"/>
    </xf>
    <xf numFmtId="0" fontId="11" fillId="9" borderId="26" xfId="3" applyFont="1" applyBorder="1" applyAlignment="1">
      <alignment horizontal="left" vertical="top" wrapText="1"/>
    </xf>
    <xf numFmtId="0" fontId="11" fillId="9" borderId="24" xfId="3" applyFont="1" applyBorder="1" applyAlignment="1">
      <alignment horizontal="left" vertical="top" wrapText="1"/>
    </xf>
    <xf numFmtId="0" fontId="11" fillId="9" borderId="25" xfId="3" applyFont="1" applyBorder="1" applyAlignment="1">
      <alignment horizontal="left" vertical="top" wrapText="1"/>
    </xf>
    <xf numFmtId="0" fontId="11" fillId="0" borderId="26" xfId="3" applyFont="1" applyFill="1" applyBorder="1" applyAlignment="1" applyProtection="1">
      <alignment horizontal="left" vertical="top" wrapText="1"/>
      <protection locked="0"/>
    </xf>
    <xf numFmtId="0" fontId="11" fillId="0" borderId="24" xfId="3" applyFont="1" applyFill="1" applyBorder="1" applyAlignment="1" applyProtection="1">
      <alignment horizontal="left" vertical="top" wrapText="1"/>
      <protection locked="0"/>
    </xf>
    <xf numFmtId="0" fontId="11" fillId="0" borderId="25" xfId="3" applyFont="1" applyFill="1" applyBorder="1" applyAlignment="1" applyProtection="1">
      <alignment horizontal="left" vertical="top" wrapText="1"/>
      <protection locked="0"/>
    </xf>
    <xf numFmtId="0" fontId="6" fillId="0" borderId="0" xfId="0" applyFont="1" applyAlignment="1">
      <alignment vertical="center" wrapText="1"/>
    </xf>
    <xf numFmtId="0" fontId="16" fillId="0" borderId="0" xfId="0" applyFont="1" applyAlignment="1">
      <alignment vertical="center" wrapText="1"/>
    </xf>
    <xf numFmtId="14" fontId="3" fillId="3" borderId="11" xfId="0" applyNumberFormat="1" applyFont="1" applyFill="1" applyBorder="1" applyAlignment="1">
      <alignment horizontal="left" vertical="center" wrapText="1"/>
    </xf>
    <xf numFmtId="14" fontId="3" fillId="3" borderId="9" xfId="0" applyNumberFormat="1" applyFont="1" applyFill="1" applyBorder="1" applyAlignment="1">
      <alignment horizontal="left" vertical="center" wrapText="1"/>
    </xf>
    <xf numFmtId="14" fontId="3" fillId="3" borderId="6" xfId="0" applyNumberFormat="1" applyFont="1" applyFill="1" applyBorder="1" applyAlignment="1">
      <alignment horizontal="left" vertical="center" wrapText="1"/>
    </xf>
    <xf numFmtId="1" fontId="3" fillId="3" borderId="11" xfId="0" applyNumberFormat="1" applyFont="1" applyFill="1" applyBorder="1" applyAlignment="1">
      <alignment horizontal="left" vertical="center" wrapText="1"/>
    </xf>
    <xf numFmtId="1" fontId="3" fillId="3" borderId="9" xfId="0" applyNumberFormat="1" applyFont="1" applyFill="1" applyBorder="1" applyAlignment="1">
      <alignment horizontal="left" vertical="center" wrapText="1"/>
    </xf>
    <xf numFmtId="1" fontId="3" fillId="3" borderId="6" xfId="0" applyNumberFormat="1" applyFont="1" applyFill="1" applyBorder="1" applyAlignment="1">
      <alignment horizontal="left" vertical="center" wrapText="1"/>
    </xf>
    <xf numFmtId="14" fontId="3" fillId="7" borderId="11" xfId="0" applyNumberFormat="1" applyFont="1" applyFill="1" applyBorder="1" applyAlignment="1">
      <alignment horizontal="left" vertical="center" wrapText="1"/>
    </xf>
    <xf numFmtId="14" fontId="3" fillId="7" borderId="9" xfId="0" applyNumberFormat="1" applyFont="1" applyFill="1" applyBorder="1" applyAlignment="1">
      <alignment horizontal="left" vertical="center" wrapText="1"/>
    </xf>
    <xf numFmtId="14" fontId="3" fillId="7" borderId="6" xfId="0" applyNumberFormat="1" applyFont="1" applyFill="1" applyBorder="1" applyAlignment="1">
      <alignment horizontal="left" vertical="center" wrapText="1"/>
    </xf>
    <xf numFmtId="1" fontId="3" fillId="7" borderId="11" xfId="0" applyNumberFormat="1" applyFont="1" applyFill="1" applyBorder="1" applyAlignment="1">
      <alignment horizontal="left" vertical="center" wrapText="1"/>
    </xf>
    <xf numFmtId="1" fontId="3" fillId="7" borderId="9" xfId="0" applyNumberFormat="1" applyFont="1" applyFill="1" applyBorder="1" applyAlignment="1">
      <alignment horizontal="left" vertical="center" wrapText="1"/>
    </xf>
    <xf numFmtId="1" fontId="3" fillId="7" borderId="6" xfId="0" applyNumberFormat="1" applyFont="1" applyFill="1" applyBorder="1" applyAlignment="1">
      <alignment horizontal="left" vertical="center" wrapText="1"/>
    </xf>
    <xf numFmtId="0" fontId="1" fillId="2" borderId="0" xfId="0" applyFont="1" applyFill="1" applyAlignment="1">
      <alignment horizontal="center" wrapText="1"/>
    </xf>
  </cellXfs>
  <cellStyles count="4">
    <cellStyle name="Bad" xfId="2" builtinId="27"/>
    <cellStyle name="Good" xfId="1" builtinId="26"/>
    <cellStyle name="Normal" xfId="0" builtinId="0"/>
    <cellStyle name="Note" xfId="3" builtinId="10"/>
  </cellStyles>
  <dxfs count="0"/>
  <tableStyles count="7" defaultTableStyle="TableStyleMedium2" defaultPivotStyle="PivotStyleLight16">
    <tableStyle name="Data Reporting AD style" pivot="0" count="0" xr9:uid="{00000000-0011-0000-FFFF-FFFF00000000}"/>
    <tableStyle name="Data Reporting CE" pivot="0" count="0" xr9:uid="{00000000-0011-0000-FFFF-FFFF01000000}"/>
    <tableStyle name="Protocol AD style" pivot="0" count="0" xr9:uid="{00000000-0011-0000-FFFF-FFFF02000000}"/>
    <tableStyle name="Protocol CE style" pivot="0" count="0" xr9:uid="{00000000-0011-0000-FFFF-FFFF03000000}"/>
    <tableStyle name="Report AD style" pivot="0" count="0" xr9:uid="{00000000-0011-0000-FFFF-FFFF04000000}"/>
    <tableStyle name="Table Style 1" pivot="0" count="0" xr9:uid="{3529B140-BBC8-4897-806C-96F5FB12B94B}"/>
    <tableStyle name="Table Style 2" pivot="0" count="0" xr9:uid="{8D147032-4BE6-4A63-AA9A-B687F5E7A036}"/>
  </tableStyles>
  <colors>
    <mruColors>
      <color rgb="FFBFBFBF"/>
      <color rgb="FF979797"/>
      <color rgb="FFFEFFCC"/>
      <color rgb="FFD9D9D9"/>
      <color rgb="FF646464"/>
      <color rgb="FF6C6F70"/>
      <color rgb="FF808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564885</xdr:colOff>
      <xdr:row>0</xdr:row>
      <xdr:rowOff>98690</xdr:rowOff>
    </xdr:from>
    <xdr:to>
      <xdr:col>9</xdr:col>
      <xdr:colOff>389202</xdr:colOff>
      <xdr:row>6</xdr:row>
      <xdr:rowOff>28840</xdr:rowOff>
    </xdr:to>
    <xdr:pic>
      <xdr:nvPicPr>
        <xdr:cNvPr id="2" name="Picture 1" descr="Centers for Medicare &amp; Medicaid Services (CMS) logo">
          <a:extLst>
            <a:ext uri="{FF2B5EF4-FFF2-40B4-BE49-F238E27FC236}">
              <a16:creationId xmlns:a16="http://schemas.microsoft.com/office/drawing/2014/main" id="{85FC4F2B-62F4-4DFD-A8E2-E3D4F0AE32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410" y="101865"/>
          <a:ext cx="302154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0A570-42EB-4D30-8F33-05E727EC6A77}">
  <dimension ref="A1:P16"/>
  <sheetViews>
    <sheetView zoomScaleNormal="100" workbookViewId="0"/>
  </sheetViews>
  <sheetFormatPr defaultColWidth="9.28515625" defaultRowHeight="13.9"/>
  <cols>
    <col min="1" max="1" width="9.28515625" style="54" customWidth="1"/>
    <col min="2" max="2" width="30.42578125" style="54" customWidth="1"/>
    <col min="3" max="3" width="50.28515625" style="54" customWidth="1"/>
    <col min="4" max="15" width="9.28515625" style="54"/>
    <col min="16" max="16" width="9.28515625" style="54" customWidth="1"/>
    <col min="17" max="16384" width="9.28515625" style="54"/>
  </cols>
  <sheetData>
    <row r="1" spans="1:16">
      <c r="A1" s="50" t="s">
        <v>0</v>
      </c>
      <c r="B1" s="51"/>
      <c r="C1" s="51"/>
      <c r="D1" s="51"/>
      <c r="E1" s="51"/>
      <c r="F1" s="51"/>
      <c r="G1" s="52"/>
      <c r="H1" s="52"/>
      <c r="I1" s="52"/>
      <c r="J1" s="52"/>
      <c r="K1" s="52"/>
      <c r="L1" s="52"/>
      <c r="M1" s="52"/>
      <c r="N1" s="52"/>
      <c r="O1" s="52"/>
      <c r="P1" s="53"/>
    </row>
    <row r="2" spans="1:16">
      <c r="A2" s="55" t="s">
        <v>1</v>
      </c>
      <c r="B2" s="56"/>
      <c r="C2" s="56"/>
      <c r="D2" s="56"/>
      <c r="E2" s="56"/>
      <c r="F2" s="56"/>
      <c r="G2" s="56"/>
      <c r="H2" s="56"/>
      <c r="I2" s="56"/>
      <c r="J2" s="56"/>
      <c r="K2" s="56"/>
      <c r="L2" s="56"/>
      <c r="M2" s="56"/>
      <c r="N2" s="56"/>
      <c r="O2" s="56"/>
      <c r="P2" s="57"/>
    </row>
    <row r="3" spans="1:16">
      <c r="A3" s="55" t="s">
        <v>1</v>
      </c>
      <c r="B3" s="56"/>
      <c r="C3" s="56"/>
      <c r="D3" s="56"/>
      <c r="E3" s="56"/>
      <c r="F3" s="56"/>
      <c r="G3" s="56"/>
      <c r="H3" s="56"/>
      <c r="I3" s="56"/>
      <c r="J3" s="56"/>
      <c r="K3" s="56"/>
      <c r="L3" s="56"/>
      <c r="M3" s="56"/>
      <c r="N3" s="56"/>
      <c r="O3" s="56"/>
      <c r="P3" s="57"/>
    </row>
    <row r="4" spans="1:16">
      <c r="A4" s="55" t="s">
        <v>1</v>
      </c>
      <c r="B4" s="56"/>
      <c r="C4" s="56"/>
      <c r="D4" s="56"/>
      <c r="E4" s="56"/>
      <c r="F4" s="56"/>
      <c r="G4" s="56"/>
      <c r="H4" s="56"/>
      <c r="I4" s="56"/>
      <c r="J4" s="56"/>
      <c r="K4" s="56"/>
      <c r="L4" s="56"/>
      <c r="M4" s="56"/>
      <c r="N4" s="56"/>
      <c r="O4" s="56"/>
      <c r="P4" s="57"/>
    </row>
    <row r="5" spans="1:16">
      <c r="A5" s="55" t="s">
        <v>1</v>
      </c>
      <c r="B5" s="56"/>
      <c r="C5" s="56"/>
      <c r="D5" s="56"/>
      <c r="E5" s="56"/>
      <c r="F5" s="56"/>
      <c r="G5" s="56"/>
      <c r="H5" s="56"/>
      <c r="I5" s="56"/>
      <c r="J5" s="56"/>
      <c r="K5" s="56"/>
      <c r="L5" s="56"/>
      <c r="M5" s="56"/>
      <c r="N5" s="56"/>
      <c r="O5" s="56"/>
      <c r="P5" s="57"/>
    </row>
    <row r="6" spans="1:16">
      <c r="A6" s="55" t="s">
        <v>1</v>
      </c>
      <c r="B6" s="56"/>
      <c r="C6" s="56"/>
      <c r="D6" s="56"/>
      <c r="E6" s="56"/>
      <c r="F6" s="56"/>
      <c r="G6" s="56"/>
      <c r="H6" s="56"/>
      <c r="I6" s="56"/>
      <c r="J6" s="56"/>
      <c r="K6" s="56"/>
      <c r="L6" s="56"/>
      <c r="M6" s="56"/>
      <c r="N6" s="56"/>
      <c r="O6" s="56"/>
      <c r="P6" s="57"/>
    </row>
    <row r="7" spans="1:16">
      <c r="A7" s="55" t="s">
        <v>1</v>
      </c>
      <c r="B7" s="56"/>
      <c r="C7" s="56"/>
      <c r="D7" s="56"/>
      <c r="E7" s="56"/>
      <c r="F7" s="56"/>
      <c r="G7" s="56"/>
      <c r="H7" s="56"/>
      <c r="I7" s="56"/>
      <c r="J7" s="56"/>
      <c r="K7" s="56"/>
      <c r="L7" s="56"/>
      <c r="M7" s="56"/>
      <c r="N7" s="56"/>
      <c r="O7" s="56"/>
      <c r="P7" s="57"/>
    </row>
    <row r="8" spans="1:16" ht="20.45">
      <c r="A8" s="58" t="s">
        <v>2</v>
      </c>
      <c r="B8" s="56"/>
      <c r="C8" s="56"/>
      <c r="D8" s="56"/>
      <c r="E8" s="56"/>
      <c r="F8" s="56"/>
      <c r="G8" s="56"/>
      <c r="H8" s="56"/>
      <c r="I8" s="56"/>
      <c r="J8" s="56"/>
      <c r="K8" s="56"/>
      <c r="L8" s="56"/>
      <c r="M8" s="56"/>
      <c r="N8" s="56"/>
      <c r="O8" s="56"/>
      <c r="P8" s="57"/>
    </row>
    <row r="9" spans="1:16" ht="20.45">
      <c r="A9" s="58" t="s">
        <v>3</v>
      </c>
      <c r="B9" s="56"/>
      <c r="C9" s="56"/>
      <c r="D9" s="56"/>
      <c r="E9" s="56"/>
      <c r="F9" s="56"/>
      <c r="G9" s="56"/>
      <c r="H9" s="56"/>
      <c r="I9" s="56"/>
      <c r="J9" s="56"/>
      <c r="K9" s="56"/>
      <c r="L9" s="56"/>
      <c r="M9" s="56"/>
      <c r="N9" s="56"/>
      <c r="O9" s="56"/>
      <c r="P9" s="57"/>
    </row>
    <row r="10" spans="1:16" ht="123" customHeight="1">
      <c r="A10" s="112" t="s">
        <v>4</v>
      </c>
      <c r="B10" s="113"/>
      <c r="C10" s="113"/>
      <c r="D10" s="113"/>
      <c r="E10" s="113"/>
      <c r="F10" s="113"/>
      <c r="G10" s="113"/>
      <c r="H10" s="113"/>
      <c r="I10" s="113"/>
      <c r="J10" s="113"/>
      <c r="K10" s="113"/>
      <c r="L10" s="113"/>
      <c r="M10" s="113"/>
      <c r="N10" s="113"/>
      <c r="O10" s="113"/>
      <c r="P10" s="114"/>
    </row>
    <row r="11" spans="1:16">
      <c r="A11" s="10" t="s">
        <v>5</v>
      </c>
    </row>
    <row r="13" spans="1:16" s="7" customFormat="1">
      <c r="A13" s="59"/>
      <c r="B13" s="59"/>
      <c r="C13" s="60"/>
      <c r="D13" s="8"/>
      <c r="E13" s="9"/>
      <c r="F13" s="9"/>
      <c r="G13" s="9"/>
    </row>
    <row r="14" spans="1:16" s="7" customFormat="1" ht="31.5" customHeight="1">
      <c r="A14" s="115" t="s">
        <v>6</v>
      </c>
      <c r="B14" s="115"/>
      <c r="C14" s="111" t="s">
        <v>7</v>
      </c>
      <c r="E14" s="9"/>
      <c r="F14" s="9"/>
      <c r="G14" s="9"/>
    </row>
    <row r="15" spans="1:16" s="7" customFormat="1" ht="42.75" customHeight="1">
      <c r="A15" s="116" t="s">
        <v>8</v>
      </c>
      <c r="B15" s="116"/>
      <c r="C15" s="69" t="s">
        <v>9</v>
      </c>
      <c r="E15" s="9"/>
      <c r="F15" s="9"/>
      <c r="G15" s="9"/>
    </row>
    <row r="16" spans="1:16" s="7" customFormat="1" ht="30.75" customHeight="1">
      <c r="A16" s="116" t="s">
        <v>10</v>
      </c>
      <c r="B16" s="116"/>
      <c r="C16" s="72" t="s">
        <v>11</v>
      </c>
      <c r="E16" s="9"/>
      <c r="F16" s="9"/>
      <c r="G16" s="9"/>
    </row>
  </sheetData>
  <mergeCells count="4">
    <mergeCell ref="A10:P10"/>
    <mergeCell ref="A14:B14"/>
    <mergeCell ref="A15:B15"/>
    <mergeCell ref="A16:B16"/>
  </mergeCells>
  <pageMargins left="0.7" right="0.7" top="0.75" bottom="0.75" header="0.3" footer="0.3"/>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BF0F-D56A-4736-8B30-A39B7A57973E}">
  <dimension ref="A1:C5"/>
  <sheetViews>
    <sheetView zoomScaleNormal="100" workbookViewId="0">
      <selection activeCell="B10" sqref="B10"/>
    </sheetView>
  </sheetViews>
  <sheetFormatPr defaultRowHeight="14.45"/>
  <cols>
    <col min="1" max="1" width="45.42578125" customWidth="1"/>
    <col min="2" max="2" width="77.7109375" customWidth="1"/>
    <col min="3" max="3" width="7.85546875" customWidth="1"/>
    <col min="5" max="5" width="14.28515625" bestFit="1" customWidth="1"/>
  </cols>
  <sheetData>
    <row r="1" spans="1:3" s="66" customFormat="1" ht="87.6" customHeight="1">
      <c r="A1" s="124" t="s">
        <v>12</v>
      </c>
      <c r="B1" s="124"/>
      <c r="C1" s="124"/>
    </row>
    <row r="2" spans="1:3" s="66" customFormat="1" ht="20.25" customHeight="1">
      <c r="A2" s="117" t="s">
        <v>13</v>
      </c>
      <c r="B2" s="117"/>
      <c r="C2" s="117"/>
    </row>
    <row r="3" spans="1:3" s="66" customFormat="1" ht="34.5" customHeight="1">
      <c r="A3" s="118" t="s">
        <v>14</v>
      </c>
      <c r="B3" s="119"/>
      <c r="C3" s="120"/>
    </row>
    <row r="4" spans="1:3" s="66" customFormat="1" ht="409.15" customHeight="1">
      <c r="A4" s="121" t="s">
        <v>15</v>
      </c>
      <c r="B4" s="122"/>
      <c r="C4" s="123"/>
    </row>
    <row r="5" spans="1:3">
      <c r="A5" s="67" t="s">
        <v>5</v>
      </c>
    </row>
  </sheetData>
  <sheetProtection formatCells="0" formatColumns="0" formatRows="0" insertColumns="0" insertRows="0" insertHyperlinks="0" sort="0" autoFilter="0" pivotTables="0"/>
  <mergeCells count="4">
    <mergeCell ref="A2:C2"/>
    <mergeCell ref="A3:C3"/>
    <mergeCell ref="A4:C4"/>
    <mergeCell ref="A1:C1"/>
  </mergeCells>
  <dataValidations count="1">
    <dataValidation allowBlank="1" showInputMessage="1" showErrorMessage="1" prompt="ES content here" sqref="A4:C4" xr:uid="{A5DA09AF-0E56-46FB-85AF-AD9C7E6F8738}"/>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BD8D-7707-4FB2-B0EA-4A00BF6310AB}">
  <sheetPr codeName="Sheet3"/>
  <dimension ref="A1:H108"/>
  <sheetViews>
    <sheetView tabSelected="1" topLeftCell="A68" zoomScaleNormal="100" workbookViewId="0">
      <selection activeCell="F73" sqref="F73"/>
    </sheetView>
  </sheetViews>
  <sheetFormatPr defaultColWidth="9.28515625" defaultRowHeight="13.9"/>
  <cols>
    <col min="1" max="1" width="16.140625" style="7" customWidth="1"/>
    <col min="2" max="2" width="27.42578125" style="7" customWidth="1"/>
    <col min="3" max="3" width="44.7109375" style="7" customWidth="1"/>
    <col min="4" max="4" width="16.140625" style="71" customWidth="1"/>
    <col min="5" max="5" width="31.5703125" style="9" customWidth="1"/>
    <col min="6" max="6" width="28.140625" style="9" customWidth="1"/>
    <col min="7" max="7" width="18.28515625" style="9" customWidth="1"/>
    <col min="8" max="16384" width="9.28515625" style="7"/>
  </cols>
  <sheetData>
    <row r="1" spans="1:7" ht="354.75" customHeight="1">
      <c r="A1" s="125" t="s">
        <v>16</v>
      </c>
      <c r="B1" s="125"/>
      <c r="C1" s="125"/>
      <c r="D1" s="125"/>
      <c r="E1" s="125"/>
      <c r="F1" s="125"/>
      <c r="G1" s="65"/>
    </row>
    <row r="2" spans="1:7" ht="29.1" customHeight="1">
      <c r="A2" s="12" t="s">
        <v>17</v>
      </c>
      <c r="B2" s="12"/>
      <c r="C2" s="12"/>
      <c r="D2" s="70"/>
      <c r="E2" s="61"/>
      <c r="F2" s="61"/>
      <c r="G2" s="61"/>
    </row>
    <row r="3" spans="1:7" s="62" customFormat="1" ht="27.6">
      <c r="A3" s="74" t="s">
        <v>18</v>
      </c>
      <c r="B3" s="74" t="s">
        <v>19</v>
      </c>
      <c r="C3" s="74" t="s">
        <v>20</v>
      </c>
      <c r="D3" s="74" t="s">
        <v>21</v>
      </c>
      <c r="E3" s="74" t="s">
        <v>22</v>
      </c>
      <c r="F3" s="74" t="s">
        <v>23</v>
      </c>
    </row>
    <row r="4" spans="1:7" s="11" customFormat="1" ht="56.45">
      <c r="A4" s="88" t="s">
        <v>24</v>
      </c>
      <c r="B4" s="88" t="s">
        <v>25</v>
      </c>
      <c r="C4" s="88" t="s">
        <v>26</v>
      </c>
      <c r="D4" s="88" t="s">
        <v>27</v>
      </c>
      <c r="E4" s="88" t="s">
        <v>28</v>
      </c>
      <c r="F4" s="88" t="s">
        <v>29</v>
      </c>
    </row>
    <row r="5" spans="1:7" s="11" customFormat="1" ht="16.899999999999999">
      <c r="A5" s="75" t="s">
        <v>30</v>
      </c>
      <c r="B5" s="75"/>
      <c r="C5" s="75"/>
      <c r="D5" s="76"/>
      <c r="E5" s="75"/>
      <c r="F5" s="75"/>
    </row>
    <row r="6" spans="1:7" s="11" customFormat="1" ht="17.45">
      <c r="A6" s="77" t="s">
        <v>31</v>
      </c>
      <c r="B6" s="77"/>
      <c r="C6" s="77"/>
      <c r="D6" s="78"/>
      <c r="E6" s="77"/>
      <c r="F6" s="77"/>
    </row>
    <row r="7" spans="1:7" s="11" customFormat="1" ht="27.6">
      <c r="A7" s="89" t="s">
        <v>32</v>
      </c>
      <c r="B7" s="89" t="s">
        <v>33</v>
      </c>
      <c r="C7" s="89" t="s">
        <v>34</v>
      </c>
      <c r="D7" s="89">
        <v>164786</v>
      </c>
      <c r="E7" s="90"/>
      <c r="F7" s="90"/>
    </row>
    <row r="8" spans="1:7" s="11" customFormat="1" ht="41.45">
      <c r="A8" s="89" t="s">
        <v>35</v>
      </c>
      <c r="B8" s="89" t="s">
        <v>36</v>
      </c>
      <c r="C8" s="89" t="s">
        <v>37</v>
      </c>
      <c r="D8" s="89">
        <v>34676</v>
      </c>
      <c r="E8" s="90"/>
      <c r="F8" s="90"/>
    </row>
    <row r="9" spans="1:7" s="11" customFormat="1" ht="69">
      <c r="A9" s="89" t="s">
        <v>38</v>
      </c>
      <c r="B9" s="89" t="s">
        <v>39</v>
      </c>
      <c r="C9" s="89" t="s">
        <v>40</v>
      </c>
      <c r="D9" s="89">
        <v>20729</v>
      </c>
      <c r="E9" s="95" t="s">
        <v>41</v>
      </c>
      <c r="F9" s="90"/>
    </row>
    <row r="10" spans="1:7" s="11" customFormat="1" ht="82.9">
      <c r="A10" s="89" t="s">
        <v>42</v>
      </c>
      <c r="B10" s="89" t="s">
        <v>43</v>
      </c>
      <c r="C10" s="89" t="s">
        <v>44</v>
      </c>
      <c r="D10" s="89">
        <f>D9+14981</f>
        <v>35710</v>
      </c>
      <c r="E10" s="96" t="s">
        <v>45</v>
      </c>
      <c r="F10" s="90"/>
    </row>
    <row r="11" spans="1:7" s="11" customFormat="1" ht="55.15">
      <c r="A11" s="89" t="s">
        <v>46</v>
      </c>
      <c r="B11" s="89" t="s">
        <v>47</v>
      </c>
      <c r="C11" s="89" t="s">
        <v>48</v>
      </c>
      <c r="D11" s="89">
        <v>12276</v>
      </c>
      <c r="E11" s="97" t="s">
        <v>45</v>
      </c>
      <c r="F11" s="90"/>
    </row>
    <row r="12" spans="1:7" s="11" customFormat="1" ht="69">
      <c r="A12" s="89" t="s">
        <v>49</v>
      </c>
      <c r="B12" s="89" t="s">
        <v>50</v>
      </c>
      <c r="C12" s="89" t="s">
        <v>51</v>
      </c>
      <c r="D12" s="89">
        <v>177</v>
      </c>
      <c r="E12" s="97" t="s">
        <v>52</v>
      </c>
      <c r="F12" s="90"/>
    </row>
    <row r="13" spans="1:7" s="11" customFormat="1" ht="69">
      <c r="A13" s="89" t="s">
        <v>53</v>
      </c>
      <c r="B13" s="89" t="s">
        <v>54</v>
      </c>
      <c r="C13" s="89" t="s">
        <v>55</v>
      </c>
      <c r="D13" s="89">
        <v>8437</v>
      </c>
      <c r="E13" s="97" t="s">
        <v>52</v>
      </c>
      <c r="F13" s="90"/>
    </row>
    <row r="14" spans="1:7" s="11" customFormat="1" ht="110.45">
      <c r="A14" s="89" t="s">
        <v>56</v>
      </c>
      <c r="B14" s="92" t="s">
        <v>57</v>
      </c>
      <c r="C14" s="92" t="s">
        <v>58</v>
      </c>
      <c r="D14" s="89">
        <v>4788</v>
      </c>
      <c r="E14" s="97" t="s">
        <v>52</v>
      </c>
      <c r="F14" s="90"/>
    </row>
    <row r="15" spans="1:7" s="11" customFormat="1" ht="123.75" customHeight="1">
      <c r="A15" s="89" t="s">
        <v>59</v>
      </c>
      <c r="B15" s="92" t="s">
        <v>60</v>
      </c>
      <c r="C15" s="92" t="s">
        <v>61</v>
      </c>
      <c r="D15" s="89">
        <v>517</v>
      </c>
      <c r="E15" s="98"/>
      <c r="F15" s="90"/>
    </row>
    <row r="16" spans="1:7" s="11" customFormat="1" ht="110.45">
      <c r="A16" s="89" t="s">
        <v>62</v>
      </c>
      <c r="B16" s="92" t="s">
        <v>63</v>
      </c>
      <c r="C16" s="92" t="s">
        <v>64</v>
      </c>
      <c r="D16" s="89">
        <v>3649</v>
      </c>
      <c r="E16" s="95" t="s">
        <v>52</v>
      </c>
      <c r="F16" s="90"/>
    </row>
    <row r="17" spans="1:6" s="11" customFormat="1" ht="41.45">
      <c r="A17" s="89" t="s">
        <v>65</v>
      </c>
      <c r="B17" s="91" t="s">
        <v>66</v>
      </c>
      <c r="C17" s="91" t="s">
        <v>67</v>
      </c>
      <c r="D17" s="89">
        <v>300</v>
      </c>
      <c r="E17" s="90"/>
      <c r="F17" s="90"/>
    </row>
    <row r="18" spans="1:6" s="11" customFormat="1" ht="96.6">
      <c r="A18" s="92" t="s">
        <v>68</v>
      </c>
      <c r="B18" s="91" t="s">
        <v>69</v>
      </c>
      <c r="C18" s="91" t="s">
        <v>70</v>
      </c>
      <c r="D18" s="92">
        <v>592</v>
      </c>
      <c r="E18" s="90"/>
      <c r="F18" s="90"/>
    </row>
    <row r="19" spans="1:6" s="11" customFormat="1" ht="41.45">
      <c r="A19" s="92" t="s">
        <v>71</v>
      </c>
      <c r="B19" s="91" t="s">
        <v>72</v>
      </c>
      <c r="C19" s="91" t="s">
        <v>73</v>
      </c>
      <c r="D19" s="89">
        <v>308</v>
      </c>
      <c r="E19" s="91"/>
      <c r="F19" s="91"/>
    </row>
    <row r="20" spans="1:6" s="11" customFormat="1" ht="41.45">
      <c r="A20" s="92" t="s">
        <v>74</v>
      </c>
      <c r="B20" s="91" t="s">
        <v>75</v>
      </c>
      <c r="C20" s="91" t="s">
        <v>76</v>
      </c>
      <c r="D20" s="89">
        <v>992</v>
      </c>
      <c r="E20" s="91"/>
      <c r="F20" s="91"/>
    </row>
    <row r="21" spans="1:6" s="11" customFormat="1" ht="110.45">
      <c r="A21" s="89" t="s">
        <v>77</v>
      </c>
      <c r="B21" s="90" t="s">
        <v>78</v>
      </c>
      <c r="C21" s="91" t="s">
        <v>79</v>
      </c>
      <c r="D21" s="89"/>
      <c r="E21" s="90" t="s">
        <v>80</v>
      </c>
      <c r="F21" s="90" t="s">
        <v>81</v>
      </c>
    </row>
    <row r="22" spans="1:6" s="11" customFormat="1" ht="69">
      <c r="A22" s="89" t="s">
        <v>82</v>
      </c>
      <c r="B22" s="91" t="s">
        <v>83</v>
      </c>
      <c r="C22" s="91" t="s">
        <v>84</v>
      </c>
      <c r="D22" s="89">
        <v>162</v>
      </c>
      <c r="E22" s="91"/>
      <c r="F22" s="91"/>
    </row>
    <row r="23" spans="1:6" s="11" customFormat="1" ht="69">
      <c r="A23" s="92" t="s">
        <v>85</v>
      </c>
      <c r="B23" s="91" t="s">
        <v>86</v>
      </c>
      <c r="C23" s="91" t="s">
        <v>87</v>
      </c>
      <c r="D23" s="89"/>
      <c r="E23" s="90" t="s">
        <v>80</v>
      </c>
      <c r="F23" s="90" t="s">
        <v>81</v>
      </c>
    </row>
    <row r="24" spans="1:6" s="11" customFormat="1" ht="110.45">
      <c r="A24" s="89" t="s">
        <v>88</v>
      </c>
      <c r="B24" s="91" t="s">
        <v>89</v>
      </c>
      <c r="C24" s="92" t="s">
        <v>90</v>
      </c>
      <c r="D24" s="89"/>
      <c r="E24" s="91" t="s">
        <v>91</v>
      </c>
      <c r="F24" s="90" t="s">
        <v>81</v>
      </c>
    </row>
    <row r="25" spans="1:6" s="11" customFormat="1" ht="138">
      <c r="A25" s="89" t="s">
        <v>92</v>
      </c>
      <c r="B25" s="91" t="s">
        <v>93</v>
      </c>
      <c r="C25" s="92" t="s">
        <v>94</v>
      </c>
      <c r="D25" s="89"/>
      <c r="E25" s="91" t="s">
        <v>95</v>
      </c>
      <c r="F25" s="90" t="s">
        <v>81</v>
      </c>
    </row>
    <row r="26" spans="1:6" s="11" customFormat="1" ht="110.45">
      <c r="A26" s="89" t="s">
        <v>96</v>
      </c>
      <c r="B26" s="91" t="s">
        <v>97</v>
      </c>
      <c r="C26" s="92" t="s">
        <v>98</v>
      </c>
      <c r="D26" s="89"/>
      <c r="E26" s="91" t="s">
        <v>99</v>
      </c>
      <c r="F26" s="90" t="s">
        <v>81</v>
      </c>
    </row>
    <row r="27" spans="1:6" s="11" customFormat="1" ht="82.9">
      <c r="A27" s="89" t="s">
        <v>100</v>
      </c>
      <c r="B27" s="90" t="s">
        <v>101</v>
      </c>
      <c r="C27" s="92" t="s">
        <v>102</v>
      </c>
      <c r="D27" s="89"/>
      <c r="E27" s="91" t="s">
        <v>103</v>
      </c>
      <c r="F27" s="90" t="s">
        <v>81</v>
      </c>
    </row>
    <row r="28" spans="1:6" s="11" customFormat="1" ht="151.9">
      <c r="A28" s="89" t="s">
        <v>104</v>
      </c>
      <c r="B28" s="90" t="s">
        <v>105</v>
      </c>
      <c r="C28" s="92" t="s">
        <v>106</v>
      </c>
      <c r="D28" s="89"/>
      <c r="E28" s="91" t="s">
        <v>103</v>
      </c>
      <c r="F28" s="90" t="s">
        <v>81</v>
      </c>
    </row>
    <row r="29" spans="1:6" s="11" customFormat="1" ht="82.9">
      <c r="A29" s="89" t="s">
        <v>107</v>
      </c>
      <c r="B29" s="90" t="s">
        <v>108</v>
      </c>
      <c r="C29" s="92" t="s">
        <v>109</v>
      </c>
      <c r="D29" s="89"/>
      <c r="E29" s="91" t="s">
        <v>103</v>
      </c>
      <c r="F29" s="90" t="s">
        <v>81</v>
      </c>
    </row>
    <row r="30" spans="1:6" s="11" customFormat="1" ht="82.9">
      <c r="A30" s="92" t="s">
        <v>110</v>
      </c>
      <c r="B30" s="91" t="s">
        <v>111</v>
      </c>
      <c r="C30" s="92" t="s">
        <v>112</v>
      </c>
      <c r="D30" s="89"/>
      <c r="E30" s="90" t="s">
        <v>80</v>
      </c>
      <c r="F30" s="90" t="s">
        <v>81</v>
      </c>
    </row>
    <row r="31" spans="1:6" s="68" customFormat="1" ht="17.45">
      <c r="A31" s="107" t="s">
        <v>113</v>
      </c>
      <c r="B31" s="107"/>
      <c r="C31" s="107"/>
      <c r="D31" s="78"/>
      <c r="E31" s="77"/>
      <c r="F31" s="77"/>
    </row>
    <row r="32" spans="1:6" s="11" customFormat="1" ht="41.45">
      <c r="A32" s="90" t="s">
        <v>114</v>
      </c>
      <c r="B32" s="90" t="s">
        <v>115</v>
      </c>
      <c r="C32" s="102" t="s">
        <v>116</v>
      </c>
      <c r="D32" s="89">
        <v>166642</v>
      </c>
      <c r="E32" s="90"/>
      <c r="F32" s="90"/>
    </row>
    <row r="33" spans="1:8" s="11" customFormat="1" ht="69">
      <c r="A33" s="90" t="s">
        <v>117</v>
      </c>
      <c r="B33" s="90" t="s">
        <v>118</v>
      </c>
      <c r="C33" s="103" t="s">
        <v>119</v>
      </c>
      <c r="D33" s="89">
        <v>29254</v>
      </c>
      <c r="E33" s="90"/>
      <c r="F33" s="90"/>
      <c r="H33" s="71"/>
    </row>
    <row r="34" spans="1:8" s="64" customFormat="1" ht="82.9">
      <c r="A34" s="92" t="s">
        <v>120</v>
      </c>
      <c r="B34" s="91" t="s">
        <v>121</v>
      </c>
      <c r="C34" s="104" t="s">
        <v>122</v>
      </c>
      <c r="D34" s="89">
        <v>24900</v>
      </c>
      <c r="E34" s="99" t="s">
        <v>45</v>
      </c>
      <c r="F34" s="94"/>
    </row>
    <row r="35" spans="1:8" s="11" customFormat="1" ht="82.9">
      <c r="A35" s="92" t="s">
        <v>123</v>
      </c>
      <c r="B35" s="91" t="s">
        <v>124</v>
      </c>
      <c r="C35" s="104" t="s">
        <v>125</v>
      </c>
      <c r="D35" s="89">
        <v>18447</v>
      </c>
      <c r="E35" s="100" t="s">
        <v>45</v>
      </c>
      <c r="F35" s="94"/>
      <c r="G35" s="64"/>
    </row>
    <row r="36" spans="1:8" s="11" customFormat="1" ht="96.6">
      <c r="A36" s="92" t="s">
        <v>126</v>
      </c>
      <c r="B36" s="91" t="s">
        <v>127</v>
      </c>
      <c r="C36" s="104" t="s">
        <v>128</v>
      </c>
      <c r="D36" s="89">
        <v>419</v>
      </c>
      <c r="E36" s="100" t="s">
        <v>52</v>
      </c>
      <c r="F36" s="94"/>
      <c r="G36" s="64"/>
    </row>
    <row r="37" spans="1:8" s="11" customFormat="1" ht="96.6">
      <c r="A37" s="92" t="s">
        <v>129</v>
      </c>
      <c r="B37" s="91" t="s">
        <v>130</v>
      </c>
      <c r="C37" s="104" t="s">
        <v>131</v>
      </c>
      <c r="D37" s="89">
        <v>6034</v>
      </c>
      <c r="E37" s="100" t="s">
        <v>52</v>
      </c>
      <c r="F37" s="94"/>
      <c r="G37" s="64"/>
    </row>
    <row r="38" spans="1:8" s="11" customFormat="1" ht="138">
      <c r="A38" s="89" t="s">
        <v>132</v>
      </c>
      <c r="B38" s="91" t="s">
        <v>133</v>
      </c>
      <c r="C38" s="104" t="s">
        <v>134</v>
      </c>
      <c r="D38" s="89">
        <v>3675</v>
      </c>
      <c r="E38" s="100" t="s">
        <v>52</v>
      </c>
      <c r="F38" s="94"/>
      <c r="G38" s="64"/>
    </row>
    <row r="39" spans="1:8" s="11" customFormat="1" ht="138">
      <c r="A39" s="89" t="s">
        <v>135</v>
      </c>
      <c r="B39" s="91" t="s">
        <v>136</v>
      </c>
      <c r="C39" s="104" t="s">
        <v>137</v>
      </c>
      <c r="D39" s="89">
        <v>1391</v>
      </c>
      <c r="E39" s="101" t="s">
        <v>138</v>
      </c>
      <c r="F39" s="90"/>
      <c r="G39" s="64"/>
    </row>
    <row r="40" spans="1:8" s="11" customFormat="1" ht="138">
      <c r="A40" s="89" t="s">
        <v>139</v>
      </c>
      <c r="B40" s="91" t="s">
        <v>140</v>
      </c>
      <c r="C40" s="104" t="s">
        <v>141</v>
      </c>
      <c r="D40" s="89">
        <v>2359</v>
      </c>
      <c r="E40" s="100" t="s">
        <v>52</v>
      </c>
      <c r="F40" s="94"/>
      <c r="G40" s="64"/>
    </row>
    <row r="41" spans="1:8" s="11" customFormat="1" ht="55.15">
      <c r="A41" s="89" t="s">
        <v>142</v>
      </c>
      <c r="B41" s="91" t="s">
        <v>143</v>
      </c>
      <c r="C41" s="104" t="s">
        <v>144</v>
      </c>
      <c r="D41" s="89">
        <v>643</v>
      </c>
      <c r="E41" s="94"/>
      <c r="F41" s="94"/>
    </row>
    <row r="42" spans="1:8" s="11" customFormat="1" ht="96.6">
      <c r="A42" s="89" t="s">
        <v>145</v>
      </c>
      <c r="B42" s="91" t="s">
        <v>146</v>
      </c>
      <c r="C42" s="91" t="s">
        <v>147</v>
      </c>
      <c r="D42" s="92">
        <v>483</v>
      </c>
      <c r="E42" s="94"/>
      <c r="F42" s="94"/>
    </row>
    <row r="43" spans="1:8" s="11" customFormat="1" ht="41.45">
      <c r="A43" s="92" t="s">
        <v>148</v>
      </c>
      <c r="B43" s="91" t="s">
        <v>149</v>
      </c>
      <c r="C43" s="104" t="s">
        <v>150</v>
      </c>
      <c r="D43" s="89">
        <v>89</v>
      </c>
      <c r="E43" s="91"/>
      <c r="F43" s="93"/>
    </row>
    <row r="44" spans="1:8" s="11" customFormat="1" ht="41.45">
      <c r="A44" s="92" t="s">
        <v>151</v>
      </c>
      <c r="B44" s="91" t="s">
        <v>152</v>
      </c>
      <c r="C44" s="104" t="s">
        <v>153</v>
      </c>
      <c r="D44" s="89">
        <v>95</v>
      </c>
      <c r="E44" s="91"/>
      <c r="F44" s="94"/>
    </row>
    <row r="45" spans="1:8" s="11" customFormat="1" ht="124.15">
      <c r="A45" s="89" t="s">
        <v>154</v>
      </c>
      <c r="B45" s="90" t="s">
        <v>155</v>
      </c>
      <c r="C45" s="104" t="s">
        <v>156</v>
      </c>
      <c r="D45" s="89"/>
      <c r="E45" s="90" t="s">
        <v>80</v>
      </c>
      <c r="F45" s="90" t="s">
        <v>81</v>
      </c>
    </row>
    <row r="46" spans="1:8" s="11" customFormat="1" ht="69">
      <c r="A46" s="92" t="s">
        <v>157</v>
      </c>
      <c r="B46" s="91" t="s">
        <v>158</v>
      </c>
      <c r="C46" s="104" t="s">
        <v>159</v>
      </c>
      <c r="D46" s="89">
        <v>5</v>
      </c>
      <c r="E46" s="93"/>
      <c r="F46" s="94"/>
    </row>
    <row r="47" spans="1:8" s="11" customFormat="1" ht="69">
      <c r="A47" s="92" t="s">
        <v>160</v>
      </c>
      <c r="B47" s="91" t="s">
        <v>161</v>
      </c>
      <c r="C47" s="104" t="s">
        <v>162</v>
      </c>
      <c r="D47" s="89"/>
      <c r="E47" s="90" t="s">
        <v>80</v>
      </c>
      <c r="F47" s="90" t="s">
        <v>81</v>
      </c>
    </row>
    <row r="48" spans="1:8" s="11" customFormat="1" ht="110.45">
      <c r="A48" s="89" t="s">
        <v>163</v>
      </c>
      <c r="B48" s="91" t="s">
        <v>164</v>
      </c>
      <c r="C48" s="102" t="s">
        <v>165</v>
      </c>
      <c r="D48" s="89"/>
      <c r="E48" s="91" t="s">
        <v>166</v>
      </c>
      <c r="F48" s="90" t="s">
        <v>81</v>
      </c>
    </row>
    <row r="49" spans="1:7" s="11" customFormat="1" ht="138">
      <c r="A49" s="89" t="s">
        <v>167</v>
      </c>
      <c r="B49" s="91" t="s">
        <v>168</v>
      </c>
      <c r="C49" s="102" t="s">
        <v>169</v>
      </c>
      <c r="D49" s="89"/>
      <c r="E49" s="91" t="s">
        <v>170</v>
      </c>
      <c r="F49" s="90" t="s">
        <v>81</v>
      </c>
    </row>
    <row r="50" spans="1:7" s="11" customFormat="1" ht="110.45">
      <c r="A50" s="89" t="s">
        <v>171</v>
      </c>
      <c r="B50" s="91" t="s">
        <v>172</v>
      </c>
      <c r="C50" s="102" t="s">
        <v>173</v>
      </c>
      <c r="D50" s="89"/>
      <c r="E50" s="91" t="s">
        <v>174</v>
      </c>
      <c r="F50" s="90" t="s">
        <v>81</v>
      </c>
    </row>
    <row r="51" spans="1:7" s="11" customFormat="1" ht="82.9">
      <c r="A51" s="89" t="s">
        <v>175</v>
      </c>
      <c r="B51" s="90" t="s">
        <v>176</v>
      </c>
      <c r="C51" s="102" t="s">
        <v>177</v>
      </c>
      <c r="D51" s="89"/>
      <c r="E51" s="91" t="s">
        <v>103</v>
      </c>
      <c r="F51" s="90" t="s">
        <v>81</v>
      </c>
    </row>
    <row r="52" spans="1:7" s="11" customFormat="1" ht="151.9">
      <c r="A52" s="89" t="s">
        <v>178</v>
      </c>
      <c r="B52" s="90" t="s">
        <v>179</v>
      </c>
      <c r="C52" s="102" t="s">
        <v>180</v>
      </c>
      <c r="D52" s="89"/>
      <c r="E52" s="91" t="s">
        <v>103</v>
      </c>
      <c r="F52" s="90" t="s">
        <v>81</v>
      </c>
    </row>
    <row r="53" spans="1:7" s="11" customFormat="1" ht="96.6">
      <c r="A53" s="89" t="s">
        <v>181</v>
      </c>
      <c r="B53" s="90" t="s">
        <v>182</v>
      </c>
      <c r="C53" s="102" t="s">
        <v>183</v>
      </c>
      <c r="D53" s="89"/>
      <c r="E53" s="91" t="s">
        <v>103</v>
      </c>
      <c r="F53" s="90" t="s">
        <v>81</v>
      </c>
    </row>
    <row r="54" spans="1:7" s="11" customFormat="1" ht="82.9">
      <c r="A54" s="92" t="s">
        <v>184</v>
      </c>
      <c r="B54" s="91" t="s">
        <v>185</v>
      </c>
      <c r="C54" s="104" t="s">
        <v>186</v>
      </c>
      <c r="D54" s="89"/>
      <c r="E54" s="90" t="s">
        <v>80</v>
      </c>
      <c r="F54" s="90" t="s">
        <v>81</v>
      </c>
    </row>
    <row r="55" spans="1:7" s="68" customFormat="1" ht="17.45">
      <c r="A55" s="108" t="s">
        <v>187</v>
      </c>
      <c r="B55" s="108"/>
      <c r="C55" s="108"/>
      <c r="D55" s="78"/>
      <c r="E55" s="77"/>
      <c r="F55" s="77"/>
    </row>
    <row r="56" spans="1:7" s="11" customFormat="1" ht="69">
      <c r="A56" s="92" t="s">
        <v>188</v>
      </c>
      <c r="B56" s="90" t="s">
        <v>189</v>
      </c>
      <c r="C56" s="90" t="s">
        <v>190</v>
      </c>
      <c r="D56" s="89">
        <v>397</v>
      </c>
      <c r="E56" s="93"/>
      <c r="F56" s="93"/>
      <c r="G56" s="73"/>
    </row>
    <row r="57" spans="1:7" s="11" customFormat="1" ht="82.9">
      <c r="A57" s="89" t="s">
        <v>191</v>
      </c>
      <c r="B57" s="90" t="s">
        <v>192</v>
      </c>
      <c r="C57" s="90" t="s">
        <v>193</v>
      </c>
      <c r="D57" s="89">
        <f>D37+D13</f>
        <v>14471</v>
      </c>
      <c r="E57" s="94"/>
      <c r="F57" s="94"/>
    </row>
    <row r="58" spans="1:7" s="11" customFormat="1" ht="138">
      <c r="A58" s="109" t="s">
        <v>194</v>
      </c>
      <c r="B58" s="105" t="s">
        <v>195</v>
      </c>
      <c r="C58" s="106" t="s">
        <v>196</v>
      </c>
      <c r="D58" s="89"/>
      <c r="E58" s="90" t="s">
        <v>80</v>
      </c>
      <c r="F58" s="90" t="s">
        <v>81</v>
      </c>
    </row>
    <row r="59" spans="1:7" s="11" customFormat="1" ht="96.6">
      <c r="A59" s="89" t="s">
        <v>197</v>
      </c>
      <c r="B59" s="103" t="s">
        <v>198</v>
      </c>
      <c r="C59" s="90" t="s">
        <v>112</v>
      </c>
      <c r="D59" s="89"/>
      <c r="E59" s="90" t="s">
        <v>80</v>
      </c>
      <c r="F59" s="90" t="s">
        <v>81</v>
      </c>
    </row>
    <row r="60" spans="1:7" s="68" customFormat="1" ht="16.899999999999999">
      <c r="A60" s="75" t="s">
        <v>199</v>
      </c>
      <c r="B60" s="75"/>
      <c r="C60" s="110"/>
      <c r="D60" s="76"/>
      <c r="E60" s="75"/>
      <c r="F60" s="75"/>
    </row>
    <row r="61" spans="1:7" s="11" customFormat="1" ht="27.6">
      <c r="A61" s="89" t="s">
        <v>200</v>
      </c>
      <c r="B61" s="89" t="s">
        <v>201</v>
      </c>
      <c r="C61" s="102" t="s">
        <v>202</v>
      </c>
      <c r="D61" s="89">
        <v>154</v>
      </c>
      <c r="E61" s="93"/>
      <c r="F61" s="94"/>
    </row>
    <row r="62" spans="1:7" s="11" customFormat="1" ht="55.15">
      <c r="A62" s="89" t="s">
        <v>203</v>
      </c>
      <c r="B62" s="79" t="s">
        <v>204</v>
      </c>
      <c r="C62" s="102" t="s">
        <v>205</v>
      </c>
      <c r="D62" s="89">
        <v>154</v>
      </c>
      <c r="E62" s="94"/>
      <c r="F62" s="94"/>
    </row>
    <row r="63" spans="1:7" s="68" customFormat="1" ht="16.899999999999999">
      <c r="A63" s="75" t="s">
        <v>206</v>
      </c>
      <c r="B63" s="75"/>
      <c r="C63" s="75"/>
      <c r="D63" s="76"/>
      <c r="E63" s="75"/>
      <c r="F63" s="75"/>
    </row>
    <row r="64" spans="1:7" s="11" customFormat="1" ht="96.6">
      <c r="A64" s="89" t="s">
        <v>207</v>
      </c>
      <c r="B64" s="79" t="s">
        <v>208</v>
      </c>
      <c r="C64" s="89" t="s">
        <v>209</v>
      </c>
      <c r="D64" s="89"/>
      <c r="E64" s="89" t="s">
        <v>210</v>
      </c>
      <c r="F64" s="90" t="s">
        <v>81</v>
      </c>
    </row>
    <row r="65" spans="1:6" s="11" customFormat="1" ht="82.9">
      <c r="A65" s="89" t="s">
        <v>211</v>
      </c>
      <c r="B65" s="79" t="s">
        <v>212</v>
      </c>
      <c r="C65" s="102" t="s">
        <v>213</v>
      </c>
      <c r="D65" s="89">
        <v>39</v>
      </c>
      <c r="E65" s="91"/>
      <c r="F65" s="94"/>
    </row>
    <row r="66" spans="1:6" s="11" customFormat="1" ht="55.15">
      <c r="A66" s="89" t="s">
        <v>214</v>
      </c>
      <c r="B66" s="79" t="s">
        <v>215</v>
      </c>
      <c r="C66" s="89" t="s">
        <v>216</v>
      </c>
      <c r="D66" s="89"/>
      <c r="E66" s="91" t="s">
        <v>217</v>
      </c>
      <c r="F66" s="94" t="s">
        <v>81</v>
      </c>
    </row>
    <row r="67" spans="1:6" s="11" customFormat="1" ht="82.9">
      <c r="A67" s="89" t="s">
        <v>218</v>
      </c>
      <c r="B67" s="89" t="s">
        <v>219</v>
      </c>
      <c r="C67" s="89" t="s">
        <v>220</v>
      </c>
      <c r="D67" s="89"/>
      <c r="E67" s="91" t="s">
        <v>217</v>
      </c>
      <c r="F67" s="94" t="s">
        <v>81</v>
      </c>
    </row>
    <row r="68" spans="1:6" s="11" customFormat="1" ht="82.9">
      <c r="A68" s="89" t="s">
        <v>221</v>
      </c>
      <c r="B68" s="89" t="s">
        <v>222</v>
      </c>
      <c r="C68" s="89" t="s">
        <v>223</v>
      </c>
      <c r="D68" s="89"/>
      <c r="E68" s="91" t="s">
        <v>217</v>
      </c>
      <c r="F68" s="94" t="s">
        <v>81</v>
      </c>
    </row>
    <row r="69" spans="1:6" s="68" customFormat="1" ht="16.899999999999999">
      <c r="A69" s="75" t="s">
        <v>224</v>
      </c>
      <c r="B69" s="75"/>
      <c r="C69" s="75"/>
      <c r="D69" s="76"/>
      <c r="E69" s="75"/>
      <c r="F69" s="75"/>
    </row>
    <row r="70" spans="1:6" s="11" customFormat="1" ht="96.6">
      <c r="A70" s="89" t="s">
        <v>225</v>
      </c>
      <c r="B70" s="89" t="s">
        <v>226</v>
      </c>
      <c r="C70" s="89" t="s">
        <v>227</v>
      </c>
      <c r="D70" s="93"/>
      <c r="E70" s="89" t="s">
        <v>210</v>
      </c>
      <c r="F70" s="90" t="s">
        <v>81</v>
      </c>
    </row>
    <row r="71" spans="1:6" s="11" customFormat="1" ht="96.6">
      <c r="A71" s="89" t="s">
        <v>228</v>
      </c>
      <c r="B71" s="89" t="s">
        <v>229</v>
      </c>
      <c r="C71" s="89" t="s">
        <v>230</v>
      </c>
      <c r="D71" s="93"/>
      <c r="E71" s="89" t="s">
        <v>210</v>
      </c>
      <c r="F71" s="90" t="s">
        <v>81</v>
      </c>
    </row>
    <row r="72" spans="1:6" s="11" customFormat="1" ht="16.899999999999999">
      <c r="A72" s="75" t="s">
        <v>231</v>
      </c>
      <c r="B72" s="75"/>
      <c r="C72" s="75"/>
      <c r="D72" s="76"/>
      <c r="E72" s="75"/>
      <c r="F72" s="75"/>
    </row>
    <row r="73" spans="1:6" s="11" customFormat="1" ht="73.5">
      <c r="A73" s="89" t="s">
        <v>232</v>
      </c>
      <c r="B73" s="89" t="s">
        <v>233</v>
      </c>
      <c r="C73" s="89" t="s">
        <v>234</v>
      </c>
      <c r="D73" s="93"/>
      <c r="E73" s="90" t="s">
        <v>80</v>
      </c>
      <c r="F73" s="90" t="s">
        <v>81</v>
      </c>
    </row>
    <row r="74" spans="1:6" s="11" customFormat="1" ht="88.5">
      <c r="A74" s="89" t="s">
        <v>235</v>
      </c>
      <c r="B74" s="89" t="s">
        <v>236</v>
      </c>
      <c r="C74" s="89" t="s">
        <v>237</v>
      </c>
      <c r="D74" s="93"/>
      <c r="E74" s="90" t="s">
        <v>80</v>
      </c>
      <c r="F74" s="90" t="s">
        <v>81</v>
      </c>
    </row>
    <row r="75" spans="1:6" s="68" customFormat="1" ht="16.899999999999999">
      <c r="A75" s="75" t="s">
        <v>238</v>
      </c>
      <c r="B75" s="75"/>
      <c r="C75" s="75"/>
      <c r="D75" s="76"/>
      <c r="E75" s="75"/>
      <c r="F75" s="75"/>
    </row>
    <row r="76" spans="1:6" s="11" customFormat="1" ht="96.6">
      <c r="A76" s="89" t="s">
        <v>239</v>
      </c>
      <c r="B76" s="89" t="s">
        <v>240</v>
      </c>
      <c r="C76" s="89" t="s">
        <v>241</v>
      </c>
      <c r="D76" s="94"/>
      <c r="E76" s="89" t="s">
        <v>210</v>
      </c>
      <c r="F76" s="90" t="s">
        <v>81</v>
      </c>
    </row>
    <row r="77" spans="1:6" s="11" customFormat="1" ht="96.6">
      <c r="A77" s="89" t="s">
        <v>242</v>
      </c>
      <c r="B77" s="89" t="s">
        <v>243</v>
      </c>
      <c r="C77" s="89" t="s">
        <v>244</v>
      </c>
      <c r="D77" s="94"/>
      <c r="E77" s="89" t="s">
        <v>210</v>
      </c>
      <c r="F77" s="90" t="s">
        <v>81</v>
      </c>
    </row>
    <row r="78" spans="1:6" s="11" customFormat="1" ht="96.6">
      <c r="A78" s="89" t="s">
        <v>245</v>
      </c>
      <c r="B78" s="89" t="s">
        <v>246</v>
      </c>
      <c r="C78" s="89" t="s">
        <v>247</v>
      </c>
      <c r="D78" s="94"/>
      <c r="E78" s="89" t="s">
        <v>210</v>
      </c>
      <c r="F78" s="90" t="s">
        <v>81</v>
      </c>
    </row>
    <row r="79" spans="1:6" s="11" customFormat="1" ht="96.6">
      <c r="A79" s="89" t="s">
        <v>248</v>
      </c>
      <c r="B79" s="89" t="s">
        <v>249</v>
      </c>
      <c r="C79" s="89" t="s">
        <v>250</v>
      </c>
      <c r="D79" s="94"/>
      <c r="E79" s="89" t="s">
        <v>210</v>
      </c>
      <c r="F79" s="90" t="s">
        <v>81</v>
      </c>
    </row>
    <row r="80" spans="1:6" s="68" customFormat="1" ht="16.899999999999999">
      <c r="A80" s="75" t="s">
        <v>251</v>
      </c>
      <c r="B80" s="75"/>
      <c r="C80" s="75"/>
      <c r="D80" s="76"/>
      <c r="E80" s="75"/>
      <c r="F80" s="75"/>
    </row>
    <row r="81" spans="1:7" s="11" customFormat="1" ht="96.6">
      <c r="A81" s="89" t="s">
        <v>252</v>
      </c>
      <c r="B81" s="89" t="s">
        <v>253</v>
      </c>
      <c r="C81" s="89" t="s">
        <v>254</v>
      </c>
      <c r="D81" s="94"/>
      <c r="E81" s="89" t="s">
        <v>210</v>
      </c>
      <c r="F81" s="90" t="s">
        <v>81</v>
      </c>
    </row>
    <row r="82" spans="1:7" s="11" customFormat="1" ht="96.6">
      <c r="A82" s="89" t="s">
        <v>255</v>
      </c>
      <c r="B82" s="89" t="s">
        <v>256</v>
      </c>
      <c r="C82" s="89" t="s">
        <v>257</v>
      </c>
      <c r="D82" s="94"/>
      <c r="E82" s="89" t="s">
        <v>210</v>
      </c>
      <c r="F82" s="90" t="s">
        <v>81</v>
      </c>
    </row>
    <row r="83" spans="1:7" s="11" customFormat="1" ht="96.6">
      <c r="A83" s="89" t="s">
        <v>258</v>
      </c>
      <c r="B83" s="89" t="s">
        <v>259</v>
      </c>
      <c r="C83" s="89" t="s">
        <v>260</v>
      </c>
      <c r="D83" s="94"/>
      <c r="E83" s="89" t="s">
        <v>210</v>
      </c>
      <c r="F83" s="90" t="s">
        <v>81</v>
      </c>
    </row>
    <row r="84" spans="1:7" ht="17.25" customHeight="1">
      <c r="A84" s="80" t="s">
        <v>261</v>
      </c>
      <c r="B84" s="80"/>
      <c r="C84" s="81"/>
      <c r="D84" s="79"/>
      <c r="E84" s="82"/>
      <c r="F84" s="82"/>
    </row>
    <row r="85" spans="1:7" s="8" customFormat="1">
      <c r="A85" s="83" t="s">
        <v>262</v>
      </c>
      <c r="B85" s="84"/>
      <c r="C85" s="83"/>
      <c r="D85" s="85"/>
      <c r="E85" s="86"/>
      <c r="F85" s="86"/>
      <c r="G85" s="63"/>
    </row>
    <row r="86" spans="1:7">
      <c r="A86" s="87" t="s">
        <v>263</v>
      </c>
      <c r="B86" s="87"/>
      <c r="C86" s="80"/>
      <c r="D86" s="79"/>
      <c r="E86" s="82"/>
      <c r="F86" s="82"/>
    </row>
    <row r="101" spans="5:7">
      <c r="E101" s="61"/>
      <c r="F101" s="61"/>
      <c r="G101" s="61"/>
    </row>
    <row r="106" spans="5:7">
      <c r="E106" s="61"/>
      <c r="F106" s="61"/>
      <c r="G106" s="61"/>
    </row>
    <row r="108" spans="5:7">
      <c r="E108" s="61"/>
      <c r="F108" s="61"/>
      <c r="G108" s="61"/>
    </row>
  </sheetData>
  <sheetProtection formatCells="0" formatColumns="0" formatRows="0" insertColumns="0" insertRows="0" insertHyperlinks="0" autoFilter="0"/>
  <mergeCells count="1">
    <mergeCell ref="A1:F1"/>
  </mergeCells>
  <phoneticPr fontId="17" type="noConversion"/>
  <dataValidations count="1">
    <dataValidation type="list" allowBlank="1" showInputMessage="1" showErrorMessage="1" sqref="F7:F83" xr:uid="{E78C797F-4EA3-4CB1-B00B-F0C3ECD2B79D}">
      <formula1>"New, Ongoing, Resolved"</formula1>
    </dataValidation>
  </dataValidations>
  <pageMargins left="0.3" right="0.3" top="0.5" bottom="0.5" header="0.3" footer="0.3"/>
  <pageSetup scale="80" pageOrder="overThenDown" orientation="landscape" r:id="rId1"/>
  <headerFooter differentFirst="1">
    <oddHeader>&amp;L&amp;"Times New Roman,Regular"&amp;10Medicaid Section 1115 Eligibility and Coverage Demonstration Monitoring Protocol Workbook – &amp;A</oddHeader>
    <oddFooter>&amp;R&amp;"Times New Roman,Regular"&amp;10&amp;P of &amp;N</oddFooter>
  </headerFooter>
  <rowBreaks count="1" manualBreakCount="1">
    <brk id="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8EF45-0E84-4EF3-829E-598C2AE9C36F}">
  <sheetPr codeName="Sheet8"/>
  <dimension ref="A1:AE401"/>
  <sheetViews>
    <sheetView zoomScale="80" zoomScaleNormal="80" workbookViewId="0">
      <selection activeCell="J12" sqref="J12"/>
    </sheetView>
  </sheetViews>
  <sheetFormatPr defaultColWidth="9.28515625" defaultRowHeight="14.45"/>
  <cols>
    <col min="1" max="1" width="11.28515625" style="3" customWidth="1"/>
    <col min="2" max="2" width="14.42578125" style="3" customWidth="1"/>
    <col min="3" max="3" width="18.7109375" style="3" customWidth="1"/>
    <col min="4" max="4" width="20.28515625" style="3" customWidth="1"/>
    <col min="5" max="5" width="24.7109375" style="3" customWidth="1"/>
    <col min="6" max="6" width="17" style="3" customWidth="1"/>
    <col min="7" max="8" width="12.5703125" style="3" customWidth="1"/>
    <col min="11" max="11" width="22" customWidth="1"/>
    <col min="12" max="12" width="23.7109375" customWidth="1"/>
    <col min="13" max="13" width="25.28515625" customWidth="1"/>
    <col min="14" max="14" width="8.7109375" customWidth="1"/>
    <col min="15" max="15" width="16.7109375" customWidth="1"/>
    <col min="16" max="16" width="20.28515625" customWidth="1"/>
    <col min="17" max="17" width="9.28515625" customWidth="1"/>
    <col min="18" max="18" width="30.28515625" customWidth="1"/>
    <col min="19" max="19" width="42.5703125" customWidth="1"/>
    <col min="20" max="20" width="14.7109375" style="1" customWidth="1"/>
    <col min="21" max="21" width="23.5703125" style="1" customWidth="1"/>
    <col min="22" max="22" width="18.5703125" style="1" customWidth="1"/>
    <col min="23" max="23" width="13.7109375" customWidth="1"/>
    <col min="24" max="24" width="16" customWidth="1"/>
    <col min="25" max="25" width="14.7109375" customWidth="1"/>
    <col min="26" max="26" width="23.5703125" customWidth="1"/>
    <col min="27" max="27" width="18.5703125" customWidth="1"/>
    <col min="28" max="28" width="13.7109375" customWidth="1"/>
    <col min="29" max="29" width="18" customWidth="1"/>
  </cols>
  <sheetData>
    <row r="1" spans="1:31" ht="28.5" customHeight="1">
      <c r="A1" s="2" t="s">
        <v>264</v>
      </c>
      <c r="B1" s="2" t="s">
        <v>265</v>
      </c>
      <c r="C1" s="2" t="s">
        <v>266</v>
      </c>
      <c r="D1" s="2" t="s">
        <v>267</v>
      </c>
      <c r="E1" s="3" t="s">
        <v>268</v>
      </c>
      <c r="F1" s="2" t="s">
        <v>269</v>
      </c>
      <c r="G1" s="2" t="s">
        <v>270</v>
      </c>
      <c r="H1" s="2" t="s">
        <v>271</v>
      </c>
      <c r="K1" s="138" t="s">
        <v>272</v>
      </c>
      <c r="L1" s="138"/>
      <c r="M1" s="6"/>
      <c r="N1" s="6" t="s">
        <v>273</v>
      </c>
      <c r="O1" s="6"/>
      <c r="P1" s="6"/>
      <c r="Q1" s="6"/>
      <c r="R1" s="138" t="s">
        <v>274</v>
      </c>
      <c r="S1" s="138"/>
      <c r="T1" s="138" t="s">
        <v>275</v>
      </c>
      <c r="U1" s="138"/>
      <c r="V1" s="138"/>
      <c r="W1" s="138"/>
      <c r="X1" s="138"/>
      <c r="Y1" s="138" t="s">
        <v>275</v>
      </c>
      <c r="Z1" s="138"/>
      <c r="AA1" s="138"/>
      <c r="AB1" s="138"/>
      <c r="AC1" s="138"/>
    </row>
    <row r="2" spans="1:31" ht="28.5" customHeight="1">
      <c r="A2" s="3" t="s">
        <v>276</v>
      </c>
      <c r="B2" s="3" t="s">
        <v>277</v>
      </c>
      <c r="C2" s="4" t="e">
        <f>#REF!</f>
        <v>#REF!</v>
      </c>
      <c r="D2" s="4" t="e">
        <f>C2</f>
        <v>#REF!</v>
      </c>
      <c r="E2" s="4" t="e">
        <f>FLOOR(((YEAR(#REF!)*12+MONTH(#REF!))-(YEAR(#REF!)*12+MONTH(#REF!)))/3,1)+1</f>
        <v>#REF!</v>
      </c>
      <c r="F2" s="4" t="e">
        <f>IF(COUNTA(D2)&lt;$E$2,COUNTA(D2),"")</f>
        <v>#REF!</v>
      </c>
      <c r="G2" s="3" t="e">
        <f>IF(#REF!="","",(RIGHT(#REF!,4)+0))</f>
        <v>#REF!</v>
      </c>
      <c r="H2" s="3" t="e">
        <f>IF(#REF!="","",(LEFT(#REF!,(FIND("Q",#REF!,1)-1))))</f>
        <v>#REF!</v>
      </c>
      <c r="K2" s="13" t="s">
        <v>278</v>
      </c>
      <c r="L2" s="13" t="s">
        <v>279</v>
      </c>
      <c r="M2" s="13" t="s">
        <v>280</v>
      </c>
      <c r="N2" s="13"/>
      <c r="O2" s="13"/>
      <c r="P2" s="13"/>
      <c r="Q2" s="13"/>
      <c r="R2" s="13" t="s">
        <v>281</v>
      </c>
      <c r="S2" s="13" t="s">
        <v>282</v>
      </c>
      <c r="T2" s="13" t="s">
        <v>283</v>
      </c>
      <c r="U2" s="13" t="s">
        <v>284</v>
      </c>
      <c r="V2" s="13" t="s">
        <v>285</v>
      </c>
      <c r="W2" s="13" t="s">
        <v>286</v>
      </c>
      <c r="X2" s="13"/>
      <c r="Y2" s="13" t="s">
        <v>283</v>
      </c>
      <c r="Z2" s="13" t="s">
        <v>284</v>
      </c>
      <c r="AA2" s="13" t="s">
        <v>285</v>
      </c>
      <c r="AB2" s="13" t="s">
        <v>286</v>
      </c>
      <c r="AC2" s="13"/>
    </row>
    <row r="3" spans="1:31" ht="29.25" customHeight="1">
      <c r="A3" s="5" t="s">
        <v>277</v>
      </c>
      <c r="B3" s="5" t="s">
        <v>287</v>
      </c>
      <c r="C3" s="4"/>
      <c r="D3" s="3" t="e">
        <f>IF(D2="","",VLOOKUP(D2,$A$1:$B$401,2,FALSE))</f>
        <v>#REF!</v>
      </c>
      <c r="F3" s="4" t="e">
        <f>IF(COUNTA($D$2:D3)&lt;=$E$2,COUNTA($D$2:D3),"")</f>
        <v>#REF!</v>
      </c>
      <c r="G3" s="3" t="e">
        <f t="shared" ref="G3:G16" si="0">IF(G2="","",G2+1)</f>
        <v>#REF!</v>
      </c>
      <c r="H3" s="3" t="e">
        <f>IF(H2="","",RIGHT(H2,LEN(H2)-FIND("Y",H2)))</f>
        <v>#REF!</v>
      </c>
      <c r="K3" s="13"/>
      <c r="L3" s="13"/>
      <c r="M3" s="13"/>
      <c r="N3" s="13"/>
      <c r="O3" s="13"/>
      <c r="P3" s="13"/>
      <c r="Q3" s="13"/>
      <c r="R3" s="13"/>
      <c r="S3" s="15" t="s">
        <v>288</v>
      </c>
      <c r="T3" s="16" t="e">
        <f>IF(#REF!="","",#REF!)</f>
        <v>#REF!</v>
      </c>
      <c r="U3" s="16" t="e">
        <f>IF(#REF!="","",#REF!)</f>
        <v>#REF!</v>
      </c>
      <c r="V3" s="16" t="e">
        <f>IF(#REF!="","",#REF!)</f>
        <v>#REF!</v>
      </c>
      <c r="W3" s="16" t="e">
        <f>IF(#REF!="","",#REF!)</f>
        <v>#REF!</v>
      </c>
      <c r="X3" s="16"/>
      <c r="Y3" s="16" t="e">
        <f>IF(#REF!="","",#REF!)</f>
        <v>#REF!</v>
      </c>
      <c r="Z3" s="16" t="e">
        <f>IF(#REF!="","",#REF!)</f>
        <v>#REF!</v>
      </c>
      <c r="AA3" s="16" t="e">
        <f>IF(#REF!="","",#REF!)</f>
        <v>#REF!</v>
      </c>
      <c r="AB3" s="16"/>
      <c r="AC3" s="16"/>
    </row>
    <row r="4" spans="1:31" ht="27.75" customHeight="1">
      <c r="A4" s="5" t="s">
        <v>287</v>
      </c>
      <c r="B4" s="5" t="s">
        <v>289</v>
      </c>
      <c r="C4" s="4"/>
      <c r="D4" s="3" t="e">
        <f t="shared" ref="D4:D67" si="1">IF(D3="","",VLOOKUP(D3,$A$1:$B$401,2,FALSE))</f>
        <v>#REF!</v>
      </c>
      <c r="F4" s="4" t="e">
        <f>IF(COUNTA($D$2:D4)&lt;=$E$2,COUNTA($D$2:D4),"")</f>
        <v>#REF!</v>
      </c>
      <c r="G4" s="3" t="e">
        <f t="shared" si="0"/>
        <v>#REF!</v>
      </c>
      <c r="H4" s="3" t="e">
        <f>IF(H3="",0,H3*4-4)</f>
        <v>#REF!</v>
      </c>
      <c r="I4" t="s">
        <v>273</v>
      </c>
      <c r="K4" s="13"/>
      <c r="L4" s="13"/>
      <c r="M4" s="13"/>
      <c r="N4" s="13"/>
      <c r="O4" s="13"/>
      <c r="P4" s="13"/>
      <c r="Q4" s="13"/>
      <c r="R4" s="13"/>
      <c r="S4" s="15" t="s">
        <v>290</v>
      </c>
      <c r="T4" s="16" t="e">
        <f t="shared" ref="T4:W4" si="2">IF(T3="","",EDATE(T3,3))</f>
        <v>#REF!</v>
      </c>
      <c r="U4" s="16" t="e">
        <f t="shared" si="2"/>
        <v>#REF!</v>
      </c>
      <c r="V4" s="16" t="e">
        <f t="shared" si="2"/>
        <v>#REF!</v>
      </c>
      <c r="W4" s="16" t="e">
        <f t="shared" si="2"/>
        <v>#REF!</v>
      </c>
      <c r="X4" s="16"/>
      <c r="Y4" s="16"/>
      <c r="Z4" s="16"/>
      <c r="AA4" s="16"/>
      <c r="AB4" s="16"/>
      <c r="AC4" s="16"/>
    </row>
    <row r="5" spans="1:31" ht="36" customHeight="1">
      <c r="A5" s="5" t="s">
        <v>289</v>
      </c>
      <c r="B5" s="5" t="s">
        <v>291</v>
      </c>
      <c r="D5" s="3" t="e">
        <f t="shared" si="1"/>
        <v>#REF!</v>
      </c>
      <c r="F5" s="4" t="e">
        <f>IF(COUNTA($D$2:D5)&lt;=$E$2,COUNTA($D$2:D5),"")</f>
        <v>#REF!</v>
      </c>
      <c r="G5" s="3" t="e">
        <f t="shared" si="0"/>
        <v>#REF!</v>
      </c>
      <c r="K5" s="13"/>
      <c r="L5" s="13"/>
      <c r="M5" s="13"/>
      <c r="N5" s="13" t="s">
        <v>292</v>
      </c>
      <c r="O5" s="49" t="s">
        <v>293</v>
      </c>
      <c r="P5" s="13" t="s">
        <v>294</v>
      </c>
      <c r="Q5" s="13" t="s">
        <v>295</v>
      </c>
      <c r="R5" s="13"/>
      <c r="S5" s="17" t="s">
        <v>296</v>
      </c>
      <c r="T5" s="16" t="e">
        <f>IF(#REF!="","",(#REF!))</f>
        <v>#REF!</v>
      </c>
      <c r="U5" s="16"/>
      <c r="V5" s="16"/>
      <c r="W5" s="16"/>
      <c r="X5" s="16"/>
      <c r="Y5" s="16"/>
      <c r="Z5" s="16"/>
      <c r="AA5" s="16"/>
      <c r="AB5" s="16"/>
      <c r="AC5" s="16"/>
      <c r="AE5" t="s">
        <v>273</v>
      </c>
    </row>
    <row r="6" spans="1:31" ht="15.75" customHeight="1">
      <c r="A6" s="5" t="s">
        <v>291</v>
      </c>
      <c r="B6" s="5" t="s">
        <v>297</v>
      </c>
      <c r="D6" s="3" t="e">
        <f t="shared" si="1"/>
        <v>#REF!</v>
      </c>
      <c r="F6" s="4" t="e">
        <f>IF(COUNTA($D$2:D6)&lt;=$E$2,COUNTA($D$2:D6),"")</f>
        <v>#REF!</v>
      </c>
      <c r="G6" s="3" t="e">
        <f t="shared" si="0"/>
        <v>#REF!</v>
      </c>
      <c r="K6" s="14"/>
      <c r="L6" s="14"/>
      <c r="M6" s="14"/>
      <c r="N6" s="14"/>
      <c r="O6" s="14"/>
      <c r="P6" s="14"/>
      <c r="Q6" s="14"/>
      <c r="R6" s="14"/>
      <c r="S6" s="18" t="s">
        <v>298</v>
      </c>
      <c r="T6" s="19" t="e">
        <f>IF(T3="","",EDATE(T3,9))</f>
        <v>#REF!</v>
      </c>
      <c r="U6" s="19"/>
      <c r="V6" s="19"/>
      <c r="W6" s="19"/>
      <c r="X6" s="19"/>
      <c r="Y6" s="19"/>
      <c r="Z6" s="19"/>
      <c r="AA6" s="19"/>
      <c r="AB6" s="19"/>
      <c r="AC6" s="19"/>
    </row>
    <row r="7" spans="1:31" ht="30.75" customHeight="1" thickBot="1">
      <c r="A7" s="5" t="s">
        <v>297</v>
      </c>
      <c r="B7" s="5" t="s">
        <v>299</v>
      </c>
      <c r="D7" s="3" t="e">
        <f t="shared" si="1"/>
        <v>#REF!</v>
      </c>
      <c r="F7" s="4" t="e">
        <f>IF(COUNTA($D$2:D7)&lt;=$E$2,COUNTA($D$2:D7),"")</f>
        <v>#REF!</v>
      </c>
      <c r="G7" s="3" t="e">
        <f t="shared" si="0"/>
        <v>#REF!</v>
      </c>
      <c r="K7" s="133" t="e">
        <f>#REF!</f>
        <v>#REF!</v>
      </c>
      <c r="L7" s="133" t="e">
        <f>#REF!</f>
        <v>#REF!</v>
      </c>
      <c r="M7" s="133" t="e">
        <f>#REF!</f>
        <v>#REF!</v>
      </c>
      <c r="N7" s="136">
        <f>COUNT($K$7:K12)</f>
        <v>0</v>
      </c>
      <c r="O7" s="136" t="e">
        <f>N7+$H$4</f>
        <v>#REF!</v>
      </c>
      <c r="P7" s="136" t="e">
        <f>IF($T$5=K7,1,"")</f>
        <v>#REF!</v>
      </c>
      <c r="Q7" s="136" t="e">
        <f>IF(N7&lt;=$E$2,1,0)</f>
        <v>#REF!</v>
      </c>
      <c r="R7" s="20" t="s">
        <v>300</v>
      </c>
      <c r="S7" s="21" t="s">
        <v>301</v>
      </c>
      <c r="T7" s="46" t="e">
        <f>(IF(T$3='EandC Reporting logic (NO EDIT)'!$K$7,#REF!,""))</f>
        <v>#REF!</v>
      </c>
      <c r="U7" s="46" t="e">
        <f>IF(U$3='EandC Reporting logic (NO EDIT)'!$K$7,#REF!,"")</f>
        <v>#REF!</v>
      </c>
      <c r="V7" s="46" t="e">
        <f>IF(V$3='EandC Reporting logic (NO EDIT)'!$K$7,#REF!,"")</f>
        <v>#REF!</v>
      </c>
      <c r="W7" s="46" t="e">
        <f>IF(W$3='EandC Reporting logic (NO EDIT)'!$K$7,#REF!,"")</f>
        <v>#REF!</v>
      </c>
      <c r="X7" s="22"/>
      <c r="Y7" s="46" t="e">
        <f>IF($Q7=1,T7,"")</f>
        <v>#REF!</v>
      </c>
      <c r="Z7" s="46" t="e">
        <f>IF($Q7=1,U7,"")</f>
        <v>#REF!</v>
      </c>
      <c r="AA7" s="46" t="e">
        <f>IF($Q7=1,V7,"")</f>
        <v>#REF!</v>
      </c>
      <c r="AB7" s="46" t="e">
        <f>IF($Q7=1,W7,"")</f>
        <v>#REF!</v>
      </c>
      <c r="AC7" s="22"/>
    </row>
    <row r="8" spans="1:31" ht="16.5" customHeight="1" thickBot="1">
      <c r="A8" s="5" t="s">
        <v>299</v>
      </c>
      <c r="B8" s="5" t="s">
        <v>302</v>
      </c>
      <c r="D8" s="3" t="e">
        <f t="shared" si="1"/>
        <v>#REF!</v>
      </c>
      <c r="F8" s="4" t="e">
        <f>IF(COUNTA($D$2:D8)&lt;=$E$2,COUNTA($D$2:D8),"")</f>
        <v>#REF!</v>
      </c>
      <c r="G8" s="3" t="e">
        <f t="shared" si="0"/>
        <v>#REF!</v>
      </c>
      <c r="K8" s="133"/>
      <c r="L8" s="133"/>
      <c r="M8" s="133"/>
      <c r="N8" s="136"/>
      <c r="O8" s="136"/>
      <c r="P8" s="136"/>
      <c r="Q8" s="136"/>
      <c r="R8" s="23" t="s">
        <v>303</v>
      </c>
      <c r="S8" s="24" t="s">
        <v>304</v>
      </c>
      <c r="T8" s="47" t="e">
        <f>IF(T$3='EandC Reporting logic (NO EDIT)'!$K$7,#REF!,"")</f>
        <v>#REF!</v>
      </c>
      <c r="U8" s="47" t="e">
        <f>IF(U$3='EandC Reporting logic (NO EDIT)'!$K$7,#REF!,"")</f>
        <v>#REF!</v>
      </c>
      <c r="V8" s="25" t="e">
        <f>IF(V$3='EandC Reporting logic (NO EDIT)'!$K$7,#REF!,"")</f>
        <v>#REF!</v>
      </c>
      <c r="W8" s="47" t="e">
        <f>IF(W$3='EandC Reporting logic (NO EDIT)'!$K$7,#REF!,"")</f>
        <v>#REF!</v>
      </c>
      <c r="X8" s="25"/>
      <c r="Y8" s="47" t="e">
        <f>IF($Q7=1,T8,"")</f>
        <v>#REF!</v>
      </c>
      <c r="Z8" s="47" t="e">
        <f>IF($Q7=1,U8,"")</f>
        <v>#REF!</v>
      </c>
      <c r="AA8" s="25"/>
      <c r="AB8" s="47" t="e">
        <f>IF($Q7=1,W8,"")</f>
        <v>#REF!</v>
      </c>
      <c r="AC8" s="25"/>
    </row>
    <row r="9" spans="1:31" ht="15" thickBot="1">
      <c r="A9" s="5" t="s">
        <v>302</v>
      </c>
      <c r="B9" s="5" t="s">
        <v>305</v>
      </c>
      <c r="D9" s="3" t="e">
        <f t="shared" si="1"/>
        <v>#REF!</v>
      </c>
      <c r="F9" s="4" t="e">
        <f>IF(COUNTA($D$2:D9)&lt;=$E$2,COUNTA($D$2:D9),"")</f>
        <v>#REF!</v>
      </c>
      <c r="G9" s="3" t="e">
        <f t="shared" si="0"/>
        <v>#REF!</v>
      </c>
      <c r="K9" s="133"/>
      <c r="L9" s="133"/>
      <c r="M9" s="133"/>
      <c r="N9" s="136"/>
      <c r="O9" s="136"/>
      <c r="P9" s="136"/>
      <c r="Q9" s="136"/>
      <c r="R9" s="23" t="s">
        <v>300</v>
      </c>
      <c r="S9" s="24" t="s">
        <v>306</v>
      </c>
      <c r="T9" s="47" t="e">
        <f>IF(T$3='EandC Reporting logic (NO EDIT)'!$K$7,#REF!,"")</f>
        <v>#REF!</v>
      </c>
      <c r="U9" s="25" t="e">
        <f>IF(U$3='EandC Reporting logic (NO EDIT)'!$K$7,#REF!,"")</f>
        <v>#REF!</v>
      </c>
      <c r="V9" s="25" t="e">
        <f>IF(V$3='EandC Reporting logic (NO EDIT)'!$K$7,#REF!,"")</f>
        <v>#REF!</v>
      </c>
      <c r="W9" s="25" t="e">
        <f>IF(W$3='EandC Reporting logic (NO EDIT)'!$K$7,#REF!,"")</f>
        <v>#REF!</v>
      </c>
      <c r="X9" s="25"/>
      <c r="Y9" s="47" t="e">
        <f>IF($Q7=1,T9,"")</f>
        <v>#REF!</v>
      </c>
      <c r="Z9" s="25"/>
      <c r="AA9" s="25"/>
      <c r="AB9" s="25"/>
      <c r="AC9" s="25"/>
    </row>
    <row r="10" spans="1:31" ht="15" thickBot="1">
      <c r="A10" s="5" t="s">
        <v>305</v>
      </c>
      <c r="B10" s="5" t="s">
        <v>307</v>
      </c>
      <c r="D10" s="3" t="e">
        <f t="shared" si="1"/>
        <v>#REF!</v>
      </c>
      <c r="F10" s="4" t="e">
        <f>IF(COUNTA($D$2:D10)&lt;=$E$2,COUNTA($D$2:D10),"")</f>
        <v>#REF!</v>
      </c>
      <c r="G10" s="3" t="e">
        <f t="shared" si="0"/>
        <v>#REF!</v>
      </c>
      <c r="K10" s="133"/>
      <c r="L10" s="133"/>
      <c r="M10" s="133"/>
      <c r="N10" s="136"/>
      <c r="O10" s="136"/>
      <c r="P10" s="136"/>
      <c r="Q10" s="136"/>
      <c r="R10" s="23" t="s">
        <v>308</v>
      </c>
      <c r="S10" s="24" t="s">
        <v>306</v>
      </c>
      <c r="T10" s="47" t="e">
        <f>IF(T$4='EandC Reporting logic (NO EDIT)'!$K$7,#REF!,"")</f>
        <v>#REF!</v>
      </c>
      <c r="U10" s="25" t="e">
        <f>IF(U$4='EandC Reporting logic (NO EDIT)'!$K$7,#REF!,"")</f>
        <v>#REF!</v>
      </c>
      <c r="V10" s="47" t="e">
        <f>IF(V$4='EandC Reporting logic (NO EDIT)'!$K$7,#REF!,"")</f>
        <v>#REF!</v>
      </c>
      <c r="W10" s="47" t="e">
        <f>IF(W$4='EandC Reporting logic (NO EDIT)'!$K$7,#REF!,"")</f>
        <v>#REF!</v>
      </c>
      <c r="X10" s="25"/>
      <c r="Y10" s="47" t="e">
        <f>IF($Q7=1,T10,"")</f>
        <v>#REF!</v>
      </c>
      <c r="Z10" s="25"/>
      <c r="AA10" s="47" t="e">
        <f>IF($Q7=1,V10,"")</f>
        <v>#REF!</v>
      </c>
      <c r="AB10" s="47" t="e">
        <f>IF($Q7=1,W10,"")</f>
        <v>#REF!</v>
      </c>
      <c r="AC10" s="25"/>
    </row>
    <row r="11" spans="1:31" ht="15" thickBot="1">
      <c r="A11" s="5" t="s">
        <v>307</v>
      </c>
      <c r="B11" s="5" t="s">
        <v>309</v>
      </c>
      <c r="D11" s="3" t="e">
        <f t="shared" si="1"/>
        <v>#REF!</v>
      </c>
      <c r="F11" s="4" t="e">
        <f>IF(COUNTA($D$2:D11)&lt;=$E$2,COUNTA($D$2:D11),"")</f>
        <v>#REF!</v>
      </c>
      <c r="G11" s="3" t="e">
        <f t="shared" si="0"/>
        <v>#REF!</v>
      </c>
      <c r="K11" s="133"/>
      <c r="L11" s="133"/>
      <c r="M11" s="133"/>
      <c r="N11" s="136"/>
      <c r="O11" s="136"/>
      <c r="P11" s="136"/>
      <c r="Q11" s="136"/>
      <c r="R11" s="23" t="s">
        <v>308</v>
      </c>
      <c r="S11" s="24" t="s">
        <v>296</v>
      </c>
      <c r="T11" s="47" t="e">
        <f>IF(P7="","",IF(MOD(P7,4)=0, "CY" &amp; P7/4, ""))</f>
        <v>#REF!</v>
      </c>
      <c r="U11" s="25"/>
      <c r="V11" s="25"/>
      <c r="W11" s="25"/>
      <c r="X11" s="25"/>
      <c r="Y11" s="47" t="e">
        <f>IF($Q7=1,T11,"")</f>
        <v>#REF!</v>
      </c>
      <c r="Z11" s="25"/>
      <c r="AA11" s="25"/>
      <c r="AB11" s="25"/>
      <c r="AC11" s="25"/>
    </row>
    <row r="12" spans="1:31">
      <c r="A12" s="5" t="s">
        <v>309</v>
      </c>
      <c r="B12" s="5" t="s">
        <v>310</v>
      </c>
      <c r="D12" s="3" t="e">
        <f t="shared" si="1"/>
        <v>#REF!</v>
      </c>
      <c r="F12" s="4" t="e">
        <f>IF(COUNTA($D$2:D12)&lt;=$E$2,COUNTA($D$2:D12),"")</f>
        <v>#REF!</v>
      </c>
      <c r="G12" s="3" t="e">
        <f t="shared" si="0"/>
        <v>#REF!</v>
      </c>
      <c r="K12" s="134"/>
      <c r="L12" s="134"/>
      <c r="M12" s="134"/>
      <c r="N12" s="137"/>
      <c r="O12" s="137"/>
      <c r="P12" s="137"/>
      <c r="Q12" s="137"/>
      <c r="R12" s="27" t="s">
        <v>300</v>
      </c>
      <c r="S12" s="28" t="s">
        <v>298</v>
      </c>
      <c r="T12" s="48" t="str">
        <f>IF(MOD(N7,4)=0, "DY" &amp; N7/4, "")</f>
        <v>DY0</v>
      </c>
      <c r="U12" s="29"/>
      <c r="V12" s="29"/>
      <c r="W12" s="29"/>
      <c r="X12" s="29"/>
      <c r="Y12" s="48" t="e">
        <f>IF($Q7=1,T12,"")</f>
        <v>#REF!</v>
      </c>
      <c r="Z12" s="29"/>
      <c r="AA12" s="29"/>
      <c r="AB12" s="29"/>
      <c r="AC12" s="29"/>
    </row>
    <row r="13" spans="1:31" ht="15" thickBot="1">
      <c r="A13" s="5" t="s">
        <v>310</v>
      </c>
      <c r="B13" s="5" t="s">
        <v>311</v>
      </c>
      <c r="D13" s="3" t="e">
        <f t="shared" si="1"/>
        <v>#REF!</v>
      </c>
      <c r="F13" s="4" t="e">
        <f>IF(COUNTA($D$2:D13)&lt;=$E$2,COUNTA($D$2:D13),"")</f>
        <v>#REF!</v>
      </c>
      <c r="G13" s="3" t="e">
        <f t="shared" si="0"/>
        <v>#REF!</v>
      </c>
      <c r="K13" s="132" t="e">
        <f>EDATE(K7,3)</f>
        <v>#REF!</v>
      </c>
      <c r="L13" s="132" t="e">
        <f>IF(L7="","",EDATE(L7,3))</f>
        <v>#REF!</v>
      </c>
      <c r="M13" s="132" t="e">
        <f>IF(M7="","",(EDATE(M7,3)))</f>
        <v>#REF!</v>
      </c>
      <c r="N13" s="135">
        <f>COUNT($K$7:K18)</f>
        <v>0</v>
      </c>
      <c r="O13" s="135" t="e">
        <f t="shared" ref="O13" si="3">N13+$H$4</f>
        <v>#REF!</v>
      </c>
      <c r="P13" s="135" t="e">
        <f>IF(P7="",IF($T$5=K13,1,""),P7+1)</f>
        <v>#REF!</v>
      </c>
      <c r="Q13" s="135" t="e">
        <f>IF(N13&lt;=$E$2,1,0)</f>
        <v>#REF!</v>
      </c>
      <c r="R13" s="31" t="s">
        <v>300</v>
      </c>
      <c r="S13" s="32" t="s">
        <v>312</v>
      </c>
      <c r="T13" s="33" t="e">
        <f>IF(T7="",IF(T$3='EandC Reporting logic (NO EDIT)'!$K$13,#REF!,""),VLOOKUP(T7,$A$1:$B$401,2,FALSE))</f>
        <v>#REF!</v>
      </c>
      <c r="U13" s="33" t="e">
        <f>IF(U7="",IF(U$3='EandC Reporting logic (NO EDIT)'!$K$13,#REF!,""),VLOOKUP(U7,$A$1:$B$401,2,FALSE))</f>
        <v>#REF!</v>
      </c>
      <c r="V13" s="33" t="e">
        <f>IF(V7="",IF(V$3='EandC Reporting logic (NO EDIT)'!$K$13,#REF!,""),VLOOKUP(V7,$A$1:$B$401,2,FALSE))</f>
        <v>#REF!</v>
      </c>
      <c r="W13" s="33" t="e">
        <f>IF(W7="",IF(W$3='EandC Reporting logic (NO EDIT)'!$K$13,#REF!,""),VLOOKUP(W7,$A$1:$B$401,2,FALSE))</f>
        <v>#REF!</v>
      </c>
      <c r="X13" s="33"/>
      <c r="Y13" s="33" t="e">
        <f>IF($Q13=1,T13,"")</f>
        <v>#REF!</v>
      </c>
      <c r="Z13" s="33" t="e">
        <f>IF($Q13=1,U13,"")</f>
        <v>#REF!</v>
      </c>
      <c r="AA13" s="33" t="e">
        <f>IF($Q13=1,V13,"")</f>
        <v>#REF!</v>
      </c>
      <c r="AB13" s="33" t="e">
        <f>IF($Q13=1,W13,"")</f>
        <v>#REF!</v>
      </c>
      <c r="AC13" s="33"/>
    </row>
    <row r="14" spans="1:31" ht="15" thickBot="1">
      <c r="A14" s="5" t="s">
        <v>311</v>
      </c>
      <c r="B14" s="5" t="s">
        <v>313</v>
      </c>
      <c r="D14" s="3" t="e">
        <f t="shared" si="1"/>
        <v>#REF!</v>
      </c>
      <c r="F14" s="4" t="e">
        <f>IF(COUNTA($D$2:D14)&lt;=$E$2,COUNTA($D$2:D14),"")</f>
        <v>#REF!</v>
      </c>
      <c r="G14" s="3" t="e">
        <f t="shared" si="0"/>
        <v>#REF!</v>
      </c>
      <c r="K14" s="133"/>
      <c r="L14" s="133"/>
      <c r="M14" s="133"/>
      <c r="N14" s="136"/>
      <c r="O14" s="136"/>
      <c r="P14" s="136"/>
      <c r="Q14" s="136"/>
      <c r="R14" s="23" t="s">
        <v>303</v>
      </c>
      <c r="S14" s="24" t="s">
        <v>304</v>
      </c>
      <c r="T14" s="25" t="e">
        <f>IF(T8="",IF(T$3='EandC Reporting logic (NO EDIT)'!$K$13,#REF!,""),VLOOKUP(T8,$A$1:$B$401,2,FALSE))</f>
        <v>#REF!</v>
      </c>
      <c r="U14" s="25" t="e">
        <f>IF(U8="",IF(U$3='EandC Reporting logic (NO EDIT)'!$K$13,#REF!,""),VLOOKUP(U8,$A$1:$B$401,2,FALSE))</f>
        <v>#REF!</v>
      </c>
      <c r="V14" s="25" t="e">
        <f>IF(V8="",IF(V$3='EandC Reporting logic (NO EDIT)'!$K$13,#REF!,""),VLOOKUP(V8,$A$1:$B$401,2,FALSE))</f>
        <v>#REF!</v>
      </c>
      <c r="W14" s="25" t="e">
        <f>IF(W8="",IF(W$3='EandC Reporting logic (NO EDIT)'!$K$13,#REF!,""),VLOOKUP(W8,$A$1:$B$401,2,FALSE))</f>
        <v>#REF!</v>
      </c>
      <c r="X14" s="25"/>
      <c r="Y14" s="25" t="e">
        <f>IF($Q13=1,T14,"")</f>
        <v>#REF!</v>
      </c>
      <c r="Z14" s="25" t="e">
        <f>IF($Q13=1,U14,"")</f>
        <v>#REF!</v>
      </c>
      <c r="AA14" s="25"/>
      <c r="AB14" s="25" t="e">
        <f>IF($Q13=1,W14,"")</f>
        <v>#REF!</v>
      </c>
      <c r="AC14" s="25"/>
    </row>
    <row r="15" spans="1:31" ht="15" thickBot="1">
      <c r="A15" s="5" t="s">
        <v>313</v>
      </c>
      <c r="B15" s="5" t="s">
        <v>314</v>
      </c>
      <c r="D15" s="3" t="e">
        <f t="shared" si="1"/>
        <v>#REF!</v>
      </c>
      <c r="F15" s="4" t="e">
        <f>IF(COUNTA($D$2:D15)&lt;=$E$2,COUNTA($D$2:D15),"")</f>
        <v>#REF!</v>
      </c>
      <c r="G15" s="3" t="e">
        <f t="shared" si="0"/>
        <v>#REF!</v>
      </c>
      <c r="K15" s="133"/>
      <c r="L15" s="133"/>
      <c r="M15" s="133"/>
      <c r="N15" s="136"/>
      <c r="O15" s="136"/>
      <c r="P15" s="136"/>
      <c r="Q15" s="136"/>
      <c r="R15" s="23" t="s">
        <v>300</v>
      </c>
      <c r="S15" s="24" t="s">
        <v>306</v>
      </c>
      <c r="T15" s="25" t="e">
        <f>IF(T9="",IF(T$3='EandC Reporting logic (NO EDIT)'!$K$13,#REF!,""),VLOOKUP(T9,$A$1:$B$401,2,FALSE))</f>
        <v>#REF!</v>
      </c>
      <c r="U15" s="25" t="e">
        <f>IF(U9="",IF(U$3='EandC Reporting logic (NO EDIT)'!$K$13,#REF!,""),VLOOKUP(U9,$A$1:$B$401,2,FALSE))</f>
        <v>#REF!</v>
      </c>
      <c r="V15" s="25" t="e">
        <f>IF(V9="",IF(V$3='EandC Reporting logic (NO EDIT)'!$K$13,#REF!,""),VLOOKUP(V9,$A$1:$B$401,2,FALSE))</f>
        <v>#REF!</v>
      </c>
      <c r="W15" s="25" t="e">
        <f>IF(W9="",IF(W$3='EandC Reporting logic (NO EDIT)'!$K$13,#REF!,""),VLOOKUP(W9,$A$1:$B$401,2,FALSE))</f>
        <v>#REF!</v>
      </c>
      <c r="X15" s="25"/>
      <c r="Y15" s="25" t="e">
        <f>IF($Q13=1,T15,"")</f>
        <v>#REF!</v>
      </c>
      <c r="Z15" s="25"/>
      <c r="AA15" s="25"/>
      <c r="AB15" s="25"/>
      <c r="AC15" s="25"/>
    </row>
    <row r="16" spans="1:31" ht="15" thickBot="1">
      <c r="A16" s="5" t="s">
        <v>314</v>
      </c>
      <c r="B16" s="5" t="s">
        <v>315</v>
      </c>
      <c r="D16" s="3" t="e">
        <f t="shared" si="1"/>
        <v>#REF!</v>
      </c>
      <c r="F16" s="4" t="e">
        <f>IF(COUNTA($D$2:D16)&lt;=$E$2,COUNTA($D$2:D16),"")</f>
        <v>#REF!</v>
      </c>
      <c r="G16" s="3" t="e">
        <f t="shared" si="0"/>
        <v>#REF!</v>
      </c>
      <c r="K16" s="133"/>
      <c r="L16" s="133"/>
      <c r="M16" s="133"/>
      <c r="N16" s="136"/>
      <c r="O16" s="136"/>
      <c r="P16" s="136"/>
      <c r="Q16" s="136"/>
      <c r="R16" s="23" t="s">
        <v>308</v>
      </c>
      <c r="S16" s="24" t="s">
        <v>306</v>
      </c>
      <c r="T16" s="25" t="e">
        <f>IF(T10="",IF(T$4='EandC Reporting logic (NO EDIT)'!$K$13,#REF!,""),VLOOKUP(T10,$A$1:$B$401,2,FALSE))</f>
        <v>#REF!</v>
      </c>
      <c r="U16" s="25" t="e">
        <f>IF(U10="",IF(U$4='EandC Reporting logic (NO EDIT)'!$K$13,#REF!,""),VLOOKUP(U10,$A$1:$B$401,2,FALSE))</f>
        <v>#REF!</v>
      </c>
      <c r="V16" s="25" t="e">
        <f>IF(V10="",IF(V$4='EandC Reporting logic (NO EDIT)'!$K$13,#REF!,""),VLOOKUP(V10,$A$1:$B$401,2,FALSE))</f>
        <v>#REF!</v>
      </c>
      <c r="W16" s="25" t="e">
        <f>IF(W10="",IF(W$4='EandC Reporting logic (NO EDIT)'!$K$13,#REF!,""),VLOOKUP(W10,$A$1:$B$401,2,FALSE))</f>
        <v>#REF!</v>
      </c>
      <c r="X16" s="25"/>
      <c r="Y16" s="25" t="e">
        <f>IF($Q13=1,T16,"")</f>
        <v>#REF!</v>
      </c>
      <c r="Z16" s="25"/>
      <c r="AA16" s="25" t="e">
        <f>IF($Q13=1,V16,"")</f>
        <v>#REF!</v>
      </c>
      <c r="AB16" s="25" t="e">
        <f>IF($Q13=1,W16,"")</f>
        <v>#REF!</v>
      </c>
      <c r="AC16" s="25"/>
    </row>
    <row r="17" spans="1:30" ht="15" thickBot="1">
      <c r="A17" s="5" t="s">
        <v>315</v>
      </c>
      <c r="B17" s="5" t="s">
        <v>316</v>
      </c>
      <c r="D17" s="3" t="e">
        <f t="shared" si="1"/>
        <v>#REF!</v>
      </c>
      <c r="F17" s="4" t="e">
        <f>IF(COUNTA($D$2:D17)&lt;=$E$2,COUNTA($D$2:D17),"")</f>
        <v>#REF!</v>
      </c>
      <c r="K17" s="133"/>
      <c r="L17" s="133"/>
      <c r="M17" s="133"/>
      <c r="N17" s="136"/>
      <c r="O17" s="136"/>
      <c r="P17" s="136"/>
      <c r="Q17" s="136"/>
      <c r="R17" s="23" t="s">
        <v>308</v>
      </c>
      <c r="S17" s="24" t="s">
        <v>296</v>
      </c>
      <c r="T17" s="25" t="e">
        <f>IF(P13="","",IF(MOD(P13,4)=0, "CY" &amp; P13/4, ""))</f>
        <v>#REF!</v>
      </c>
      <c r="U17" s="26"/>
      <c r="V17" s="26"/>
      <c r="W17" s="26"/>
      <c r="X17" s="25"/>
      <c r="Y17" s="25" t="e">
        <f>IF($Q13=1,T17,"")</f>
        <v>#REF!</v>
      </c>
      <c r="Z17" s="26"/>
      <c r="AA17" s="26"/>
      <c r="AB17" s="26"/>
      <c r="AC17" s="25"/>
    </row>
    <row r="18" spans="1:30" ht="22.5" customHeight="1">
      <c r="A18" s="5" t="s">
        <v>316</v>
      </c>
      <c r="B18" s="5" t="s">
        <v>317</v>
      </c>
      <c r="D18" s="3" t="e">
        <f t="shared" si="1"/>
        <v>#REF!</v>
      </c>
      <c r="F18" s="4" t="e">
        <f>IF(COUNTA($D$2:D18)&lt;=$E$2,COUNTA($D$2:D18),"")</f>
        <v>#REF!</v>
      </c>
      <c r="K18" s="134"/>
      <c r="L18" s="134"/>
      <c r="M18" s="134"/>
      <c r="N18" s="137"/>
      <c r="O18" s="137"/>
      <c r="P18" s="137"/>
      <c r="Q18" s="137"/>
      <c r="R18" s="27" t="s">
        <v>300</v>
      </c>
      <c r="S18" s="28" t="s">
        <v>298</v>
      </c>
      <c r="T18" s="29" t="str">
        <f>IF(MOD(N13,4)=0, "DY" &amp; N13/4, "")</f>
        <v>DY0</v>
      </c>
      <c r="U18" s="30"/>
      <c r="V18" s="30"/>
      <c r="W18" s="30"/>
      <c r="X18" s="29"/>
      <c r="Y18" s="29" t="e">
        <f>IF($Q13=1,T18,"")</f>
        <v>#REF!</v>
      </c>
      <c r="Z18" s="30"/>
      <c r="AA18" s="30"/>
      <c r="AB18" s="30"/>
      <c r="AC18" s="29"/>
    </row>
    <row r="19" spans="1:30" ht="30.75" customHeight="1" thickBot="1">
      <c r="A19" s="5" t="s">
        <v>317</v>
      </c>
      <c r="B19" s="5" t="s">
        <v>318</v>
      </c>
      <c r="D19" s="3" t="e">
        <f t="shared" si="1"/>
        <v>#REF!</v>
      </c>
      <c r="F19" s="4" t="e">
        <f>IF(COUNTA($D$2:D19)&lt;=$E$2,COUNTA($D$2:D19),"")</f>
        <v>#REF!</v>
      </c>
      <c r="K19" s="132" t="e">
        <f>EDATE(K13,3)</f>
        <v>#REF!</v>
      </c>
      <c r="L19" s="132" t="e">
        <f>IF(L13="","",EDATE(L13,3))</f>
        <v>#REF!</v>
      </c>
      <c r="M19" s="132" t="e">
        <f>IF(M13="","",(EDATE(M13,3)))</f>
        <v>#REF!</v>
      </c>
      <c r="N19" s="135">
        <f>COUNT($K$7:K24)</f>
        <v>0</v>
      </c>
      <c r="O19" s="135" t="e">
        <f t="shared" ref="O19" si="4">N19+$H$4</f>
        <v>#REF!</v>
      </c>
      <c r="P19" s="135" t="e">
        <f>IF(P13="",IF($T$5=K19,4,""),P13+1)</f>
        <v>#REF!</v>
      </c>
      <c r="Q19" s="135" t="e">
        <f>IF(N19&lt;=$E$2,1,0)</f>
        <v>#REF!</v>
      </c>
      <c r="R19" s="31" t="s">
        <v>300</v>
      </c>
      <c r="S19" s="32" t="s">
        <v>312</v>
      </c>
      <c r="T19" s="33" t="e">
        <f>IF(T13="",IF(T$3='EandC Reporting logic (NO EDIT)'!$K$13,#REF!,""),VLOOKUP(T13,$A$1:$B$401,2,FALSE))</f>
        <v>#REF!</v>
      </c>
      <c r="U19" s="33" t="e">
        <f>IF(U13="",IF(U$3='EandC Reporting logic (NO EDIT)'!$K$13,#REF!,""),VLOOKUP(U13,$A$1:$B$401,2,FALSE))</f>
        <v>#REF!</v>
      </c>
      <c r="V19" s="33" t="e">
        <f>IF(V13="",IF(V$3='EandC Reporting logic (NO EDIT)'!$K$13,#REF!,""),VLOOKUP(V13,$A$1:$B$401,2,FALSE))</f>
        <v>#REF!</v>
      </c>
      <c r="W19" s="33" t="e">
        <f>IF(W13="",IF(W$3='EandC Reporting logic (NO EDIT)'!$K$13,#REF!,""),VLOOKUP(W13,$A$1:$B$401,2,FALSE))</f>
        <v>#REF!</v>
      </c>
      <c r="X19" s="33"/>
      <c r="Y19" s="33" t="e">
        <f>IF($Q19=1,T19,"")</f>
        <v>#REF!</v>
      </c>
      <c r="Z19" s="33" t="e">
        <f>IF($Q19=1,U19,"")</f>
        <v>#REF!</v>
      </c>
      <c r="AA19" s="33" t="e">
        <f>IF($Q19=1,V19,"")</f>
        <v>#REF!</v>
      </c>
      <c r="AB19" s="33" t="e">
        <f>IF($Q19=1,W19,"")</f>
        <v>#REF!</v>
      </c>
      <c r="AC19" s="33"/>
      <c r="AD19" t="s">
        <v>273</v>
      </c>
    </row>
    <row r="20" spans="1:30" ht="22.5" customHeight="1" thickBot="1">
      <c r="A20" s="5" t="s">
        <v>318</v>
      </c>
      <c r="B20" s="5" t="s">
        <v>319</v>
      </c>
      <c r="D20" s="3" t="e">
        <f t="shared" si="1"/>
        <v>#REF!</v>
      </c>
      <c r="F20" s="4" t="e">
        <f>IF(COUNTA($D$2:D20)&lt;=$E$2,COUNTA($D$2:D20),"")</f>
        <v>#REF!</v>
      </c>
      <c r="K20" s="133"/>
      <c r="L20" s="133"/>
      <c r="M20" s="133"/>
      <c r="N20" s="136"/>
      <c r="O20" s="136"/>
      <c r="P20" s="136"/>
      <c r="Q20" s="136"/>
      <c r="R20" s="23" t="s">
        <v>303</v>
      </c>
      <c r="S20" s="24" t="s">
        <v>304</v>
      </c>
      <c r="T20" s="25" t="e">
        <f>IF(T14="",IF(T$3='EandC Reporting logic (NO EDIT)'!$K$13,#REF!,""),VLOOKUP(T14,$A$1:$B$401,2,FALSE))</f>
        <v>#REF!</v>
      </c>
      <c r="U20" s="25" t="e">
        <f>IF(U14="",IF(U$3='EandC Reporting logic (NO EDIT)'!$K$13,#REF!,""),VLOOKUP(U14,$A$1:$B$401,2,FALSE))</f>
        <v>#REF!</v>
      </c>
      <c r="V20" s="25" t="e">
        <f>IF(V14="",IF(V$3='EandC Reporting logic (NO EDIT)'!$K$13,#REF!,""),VLOOKUP(V14,$A$1:$B$401,2,FALSE))</f>
        <v>#REF!</v>
      </c>
      <c r="W20" s="25" t="e">
        <f>IF(W14="",IF(W$3='EandC Reporting logic (NO EDIT)'!$K$13,#REF!,""),VLOOKUP(W14,$A$1:$B$401,2,FALSE))</f>
        <v>#REF!</v>
      </c>
      <c r="X20" s="25"/>
      <c r="Y20" s="25" t="e">
        <f>IF($Q19=1,T20,"")</f>
        <v>#REF!</v>
      </c>
      <c r="Z20" s="25" t="e">
        <f>IF($Q19=1,U20,"")</f>
        <v>#REF!</v>
      </c>
      <c r="AA20" s="25"/>
      <c r="AB20" s="25" t="e">
        <f>IF($Q19=1,W20,"")</f>
        <v>#REF!</v>
      </c>
      <c r="AC20" s="25"/>
    </row>
    <row r="21" spans="1:30" ht="22.5" customHeight="1" thickBot="1">
      <c r="A21" s="5" t="s">
        <v>319</v>
      </c>
      <c r="B21" s="5" t="s">
        <v>320</v>
      </c>
      <c r="D21" s="3" t="e">
        <f t="shared" si="1"/>
        <v>#REF!</v>
      </c>
      <c r="F21" s="4" t="e">
        <f>IF(COUNTA($D$2:D21)&lt;=$E$2,COUNTA($D$2:D21),"")</f>
        <v>#REF!</v>
      </c>
      <c r="K21" s="133"/>
      <c r="L21" s="133"/>
      <c r="M21" s="133"/>
      <c r="N21" s="136"/>
      <c r="O21" s="136"/>
      <c r="P21" s="136"/>
      <c r="Q21" s="136"/>
      <c r="R21" s="23" t="s">
        <v>300</v>
      </c>
      <c r="S21" s="24" t="s">
        <v>306</v>
      </c>
      <c r="T21" s="25" t="e">
        <f>IF(T15="",IF(T$3='EandC Reporting logic (NO EDIT)'!$K$13,#REF!,""),VLOOKUP(T15,$A$1:$B$401,2,FALSE))</f>
        <v>#REF!</v>
      </c>
      <c r="U21" s="25" t="e">
        <f>IF(U15="",IF(U$3='EandC Reporting logic (NO EDIT)'!$K$13,#REF!,""),VLOOKUP(U15,$A$1:$B$401,2,FALSE))</f>
        <v>#REF!</v>
      </c>
      <c r="V21" s="25" t="e">
        <f>IF(V15="",IF(V$3='EandC Reporting logic (NO EDIT)'!$K$13,#REF!,""),VLOOKUP(V15,$A$1:$B$401,2,FALSE))</f>
        <v>#REF!</v>
      </c>
      <c r="W21" s="25" t="e">
        <f>IF(W15="",IF(W$3='EandC Reporting logic (NO EDIT)'!$K$13,#REF!,""),VLOOKUP(W15,$A$1:$B$401,2,FALSE))</f>
        <v>#REF!</v>
      </c>
      <c r="X21" s="25"/>
      <c r="Y21" s="25" t="e">
        <f>IF($Q19=1,T21,"")</f>
        <v>#REF!</v>
      </c>
      <c r="Z21" s="25"/>
      <c r="AA21" s="25"/>
      <c r="AB21" s="25"/>
      <c r="AC21" s="25"/>
    </row>
    <row r="22" spans="1:30" ht="22.5" customHeight="1" thickBot="1">
      <c r="A22" s="5" t="s">
        <v>320</v>
      </c>
      <c r="B22" s="5" t="s">
        <v>321</v>
      </c>
      <c r="D22" s="3" t="e">
        <f t="shared" si="1"/>
        <v>#REF!</v>
      </c>
      <c r="F22" s="4" t="e">
        <f>IF(COUNTA($D$2:D22)&lt;=$E$2,COUNTA($D$2:D22),"")</f>
        <v>#REF!</v>
      </c>
      <c r="K22" s="133"/>
      <c r="L22" s="133"/>
      <c r="M22" s="133"/>
      <c r="N22" s="136"/>
      <c r="O22" s="136"/>
      <c r="P22" s="136"/>
      <c r="Q22" s="136"/>
      <c r="R22" s="23" t="s">
        <v>308</v>
      </c>
      <c r="S22" s="24" t="s">
        <v>306</v>
      </c>
      <c r="T22" s="25" t="e">
        <f>IF(T16="",IF(T$4='EandC Reporting logic (NO EDIT)'!$K$13,#REF!,""),VLOOKUP(T16,$A$1:$B$401,2,FALSE))</f>
        <v>#REF!</v>
      </c>
      <c r="U22" s="25" t="e">
        <f>IF(U16="",IF(U$4='EandC Reporting logic (NO EDIT)'!$K$13,#REF!,""),VLOOKUP(U16,$A$1:$B$401,2,FALSE))</f>
        <v>#REF!</v>
      </c>
      <c r="V22" s="25" t="e">
        <f>IF(V16="",IF(V$4='EandC Reporting logic (NO EDIT)'!$K$13,#REF!,""),VLOOKUP(V16,$A$1:$B$401,2,FALSE))</f>
        <v>#REF!</v>
      </c>
      <c r="W22" s="25" t="e">
        <f>IF(W16="",IF(W$4='EandC Reporting logic (NO EDIT)'!$K$13,#REF!,""),VLOOKUP(W16,$A$1:$B$401,2,FALSE))</f>
        <v>#REF!</v>
      </c>
      <c r="X22" s="25"/>
      <c r="Y22" s="25" t="e">
        <f>IF($Q19=1,T22,"")</f>
        <v>#REF!</v>
      </c>
      <c r="Z22" s="25"/>
      <c r="AA22" s="25" t="e">
        <f>IF($Q19=1,V22,"")</f>
        <v>#REF!</v>
      </c>
      <c r="AB22" s="25" t="e">
        <f>IF($Q19=1,W22,"")</f>
        <v>#REF!</v>
      </c>
      <c r="AC22" s="25"/>
    </row>
    <row r="23" spans="1:30" ht="22.5" customHeight="1" thickBot="1">
      <c r="A23" s="5" t="s">
        <v>321</v>
      </c>
      <c r="B23" s="5" t="s">
        <v>322</v>
      </c>
      <c r="D23" s="3" t="e">
        <f t="shared" si="1"/>
        <v>#REF!</v>
      </c>
      <c r="F23" s="4" t="e">
        <f>IF(COUNTA($D$2:D23)&lt;=$E$2,COUNTA($D$2:D23),"")</f>
        <v>#REF!</v>
      </c>
      <c r="K23" s="133"/>
      <c r="L23" s="133"/>
      <c r="M23" s="133"/>
      <c r="N23" s="136"/>
      <c r="O23" s="136"/>
      <c r="P23" s="136"/>
      <c r="Q23" s="136"/>
      <c r="R23" s="23" t="s">
        <v>308</v>
      </c>
      <c r="S23" s="24" t="s">
        <v>296</v>
      </c>
      <c r="T23" s="25" t="e">
        <f>IF(P19="","",IF(MOD(P19,4)=0, "CY" &amp; ($G$2-1+P19/4), ""))</f>
        <v>#REF!</v>
      </c>
      <c r="U23" s="26"/>
      <c r="V23" s="26"/>
      <c r="W23" s="26"/>
      <c r="X23" s="25"/>
      <c r="Y23" s="25" t="e">
        <f>IF($Q19=1,T23,"")</f>
        <v>#REF!</v>
      </c>
      <c r="Z23" s="26"/>
      <c r="AA23" s="26"/>
      <c r="AB23" s="26"/>
      <c r="AC23" s="25"/>
    </row>
    <row r="24" spans="1:30" ht="22.5" customHeight="1">
      <c r="A24" s="5" t="s">
        <v>322</v>
      </c>
      <c r="B24" s="5" t="s">
        <v>323</v>
      </c>
      <c r="D24" s="3" t="e">
        <f t="shared" si="1"/>
        <v>#REF!</v>
      </c>
      <c r="F24" s="4" t="e">
        <f>IF(COUNTA($D$2:D24)&lt;=$E$2,COUNTA($D$2:D24),"")</f>
        <v>#REF!</v>
      </c>
      <c r="K24" s="134"/>
      <c r="L24" s="134"/>
      <c r="M24" s="134"/>
      <c r="N24" s="137"/>
      <c r="O24" s="137"/>
      <c r="P24" s="137"/>
      <c r="Q24" s="137"/>
      <c r="R24" s="27" t="s">
        <v>300</v>
      </c>
      <c r="S24" s="28" t="s">
        <v>298</v>
      </c>
      <c r="T24" s="29" t="e">
        <f>IF(MOD(O19,4)=0, "DY" &amp; O19/4, "")</f>
        <v>#REF!</v>
      </c>
      <c r="U24" s="30"/>
      <c r="V24" s="30"/>
      <c r="W24" s="30"/>
      <c r="X24" s="29"/>
      <c r="Y24" s="29" t="e">
        <f>IF($Q19=1,T24,"")</f>
        <v>#REF!</v>
      </c>
      <c r="Z24" s="30"/>
      <c r="AA24" s="30"/>
      <c r="AB24" s="30"/>
      <c r="AC24" s="29"/>
    </row>
    <row r="25" spans="1:30" ht="22.5" customHeight="1" thickBot="1">
      <c r="A25" s="5" t="s">
        <v>323</v>
      </c>
      <c r="B25" s="5" t="s">
        <v>324</v>
      </c>
      <c r="D25" s="3" t="e">
        <f t="shared" si="1"/>
        <v>#REF!</v>
      </c>
      <c r="F25" s="4" t="e">
        <f>IF(COUNTA($D$2:D25)&lt;=$E$2,COUNTA($D$2:D25),"")</f>
        <v>#REF!</v>
      </c>
      <c r="K25" s="132" t="e">
        <f>EDATE(K19,3)</f>
        <v>#REF!</v>
      </c>
      <c r="L25" s="132" t="e">
        <f>IF(L19="","",EDATE(L19,3))</f>
        <v>#REF!</v>
      </c>
      <c r="M25" s="132" t="e">
        <f>IF(M19="","",(EDATE(M19,3)))</f>
        <v>#REF!</v>
      </c>
      <c r="N25" s="135">
        <f>COUNT($K$7:K30)</f>
        <v>0</v>
      </c>
      <c r="O25" s="135" t="e">
        <f t="shared" ref="O25" si="5">N25+$H$4</f>
        <v>#REF!</v>
      </c>
      <c r="P25" s="135" t="e">
        <f>IF(P19="",IF($T$5=K25,4,""),P19+1)</f>
        <v>#REF!</v>
      </c>
      <c r="Q25" s="135" t="e">
        <f>IF(N25&lt;=$E$2,1,0)</f>
        <v>#REF!</v>
      </c>
      <c r="R25" s="31" t="s">
        <v>300</v>
      </c>
      <c r="S25" s="32" t="s">
        <v>312</v>
      </c>
      <c r="T25" s="33" t="e">
        <f>IF(T19="",IF(T$3='EandC Reporting logic (NO EDIT)'!$K$13,#REF!,""),VLOOKUP(T19,$A$1:$B$401,2,FALSE))</f>
        <v>#REF!</v>
      </c>
      <c r="U25" s="33" t="e">
        <f>IF(U19="",IF(U$3='EandC Reporting logic (NO EDIT)'!$K$13,#REF!,""),VLOOKUP(U19,$A$1:$B$401,2,FALSE))</f>
        <v>#REF!</v>
      </c>
      <c r="V25" s="33" t="e">
        <f>IF(V19="",IF(V$3='EandC Reporting logic (NO EDIT)'!$K$13,#REF!,""),VLOOKUP(V19,$A$1:$B$401,2,FALSE))</f>
        <v>#REF!</v>
      </c>
      <c r="W25" s="33" t="e">
        <f>IF(W19="",IF(W$3='EandC Reporting logic (NO EDIT)'!$K$13,#REF!,""),VLOOKUP(W19,$A$1:$B$401,2,FALSE))</f>
        <v>#REF!</v>
      </c>
      <c r="X25" s="33"/>
      <c r="Y25" s="33" t="e">
        <f>IF($Q25=1,T25,"")</f>
        <v>#REF!</v>
      </c>
      <c r="Z25" s="33" t="e">
        <f>IF($Q25=1,U25,"")</f>
        <v>#REF!</v>
      </c>
      <c r="AA25" s="33" t="e">
        <f>IF($Q25=1,V25,"")</f>
        <v>#REF!</v>
      </c>
      <c r="AB25" s="33" t="e">
        <f>IF($Q25=1,W25,"")</f>
        <v>#REF!</v>
      </c>
      <c r="AC25" s="33"/>
    </row>
    <row r="26" spans="1:30" ht="22.5" customHeight="1" thickBot="1">
      <c r="A26" s="5" t="s">
        <v>324</v>
      </c>
      <c r="B26" s="5" t="s">
        <v>325</v>
      </c>
      <c r="D26" s="3" t="e">
        <f t="shared" si="1"/>
        <v>#REF!</v>
      </c>
      <c r="F26" s="4" t="e">
        <f>IF(COUNTA($D$2:D26)&lt;=$E$2,COUNTA($D$2:D26),"")</f>
        <v>#REF!</v>
      </c>
      <c r="K26" s="133"/>
      <c r="L26" s="133"/>
      <c r="M26" s="133"/>
      <c r="N26" s="136"/>
      <c r="O26" s="136"/>
      <c r="P26" s="136"/>
      <c r="Q26" s="136"/>
      <c r="R26" s="23" t="s">
        <v>303</v>
      </c>
      <c r="S26" s="24" t="s">
        <v>304</v>
      </c>
      <c r="T26" s="25" t="e">
        <f>IF(T20="",IF(T$3='EandC Reporting logic (NO EDIT)'!$K$13,#REF!,""),VLOOKUP(T20,$A$1:$B$401,2,FALSE))</f>
        <v>#REF!</v>
      </c>
      <c r="U26" s="25" t="e">
        <f>IF(U20="",IF(U$3='EandC Reporting logic (NO EDIT)'!$K$13,#REF!,""),VLOOKUP(U20,$A$1:$B$401,2,FALSE))</f>
        <v>#REF!</v>
      </c>
      <c r="V26" s="25" t="e">
        <f>IF(V20="",IF(V$3='EandC Reporting logic (NO EDIT)'!$K$13,#REF!,""),VLOOKUP(V20,$A$1:$B$401,2,FALSE))</f>
        <v>#REF!</v>
      </c>
      <c r="W26" s="25" t="e">
        <f>IF(W20="",IF(W$3='EandC Reporting logic (NO EDIT)'!$K$13,#REF!,""),VLOOKUP(W20,$A$1:$B$401,2,FALSE))</f>
        <v>#REF!</v>
      </c>
      <c r="X26" s="25"/>
      <c r="Y26" s="25" t="e">
        <f>IF($Q25=1,T26,"")</f>
        <v>#REF!</v>
      </c>
      <c r="Z26" s="25" t="e">
        <f>IF($Q25=1,U26,"")</f>
        <v>#REF!</v>
      </c>
      <c r="AA26" s="25"/>
      <c r="AB26" s="25" t="e">
        <f>IF($Q25=1,W26,"")</f>
        <v>#REF!</v>
      </c>
      <c r="AC26" s="25"/>
    </row>
    <row r="27" spans="1:30" ht="22.5" customHeight="1" thickBot="1">
      <c r="A27" s="5" t="s">
        <v>325</v>
      </c>
      <c r="B27" s="5" t="s">
        <v>326</v>
      </c>
      <c r="D27" s="3" t="e">
        <f t="shared" si="1"/>
        <v>#REF!</v>
      </c>
      <c r="F27" s="4" t="e">
        <f>IF(COUNTA($D$2:D27)&lt;=$E$2,COUNTA($D$2:D27),"")</f>
        <v>#REF!</v>
      </c>
      <c r="K27" s="133"/>
      <c r="L27" s="133"/>
      <c r="M27" s="133"/>
      <c r="N27" s="136"/>
      <c r="O27" s="136"/>
      <c r="P27" s="136"/>
      <c r="Q27" s="136"/>
      <c r="R27" s="23" t="s">
        <v>300</v>
      </c>
      <c r="S27" s="24" t="s">
        <v>306</v>
      </c>
      <c r="T27" s="25" t="e">
        <f>IF(T21="",IF(T$3='EandC Reporting logic (NO EDIT)'!$K$13,#REF!,""),VLOOKUP(T21,$A$1:$B$401,2,FALSE))</f>
        <v>#REF!</v>
      </c>
      <c r="U27" s="25" t="e">
        <f>IF(U21="",IF(U$3='EandC Reporting logic (NO EDIT)'!$K$13,#REF!,""),VLOOKUP(U21,$A$1:$B$401,2,FALSE))</f>
        <v>#REF!</v>
      </c>
      <c r="V27" s="25" t="e">
        <f>IF(V21="",IF(V$3='EandC Reporting logic (NO EDIT)'!$K$13,#REF!,""),VLOOKUP(V21,$A$1:$B$401,2,FALSE))</f>
        <v>#REF!</v>
      </c>
      <c r="W27" s="25" t="e">
        <f>IF(W21="",IF(W$3='EandC Reporting logic (NO EDIT)'!$K$13,#REF!,""),VLOOKUP(W21,$A$1:$B$401,2,FALSE))</f>
        <v>#REF!</v>
      </c>
      <c r="X27" s="25"/>
      <c r="Y27" s="25" t="e">
        <f>IF($Q25=1,T27,"")</f>
        <v>#REF!</v>
      </c>
      <c r="Z27" s="25"/>
      <c r="AA27" s="25"/>
      <c r="AB27" s="25"/>
      <c r="AC27" s="25"/>
    </row>
    <row r="28" spans="1:30" ht="22.5" customHeight="1" thickBot="1">
      <c r="A28" s="5" t="s">
        <v>326</v>
      </c>
      <c r="B28" s="5" t="s">
        <v>327</v>
      </c>
      <c r="D28" s="3" t="e">
        <f t="shared" si="1"/>
        <v>#REF!</v>
      </c>
      <c r="F28" s="4" t="e">
        <f>IF(COUNTA($D$2:D28)&lt;=$E$2,COUNTA($D$2:D28),"")</f>
        <v>#REF!</v>
      </c>
      <c r="K28" s="133"/>
      <c r="L28" s="133"/>
      <c r="M28" s="133"/>
      <c r="N28" s="136"/>
      <c r="O28" s="136"/>
      <c r="P28" s="136"/>
      <c r="Q28" s="136"/>
      <c r="R28" s="23" t="s">
        <v>308</v>
      </c>
      <c r="S28" s="24" t="s">
        <v>306</v>
      </c>
      <c r="T28" s="25" t="e">
        <f>IF(T22="",IF(T$4='EandC Reporting logic (NO EDIT)'!$K$13,#REF!,""),VLOOKUP(T22,$A$1:$B$401,2,FALSE))</f>
        <v>#REF!</v>
      </c>
      <c r="U28" s="25" t="e">
        <f>IF(U22="",IF(U$4='EandC Reporting logic (NO EDIT)'!$K$13,#REF!,""),VLOOKUP(U22,$A$1:$B$401,2,FALSE))</f>
        <v>#REF!</v>
      </c>
      <c r="V28" s="25" t="e">
        <f>IF(V22="",IF(V$4='EandC Reporting logic (NO EDIT)'!$K$13,#REF!,""),VLOOKUP(V22,$A$1:$B$401,2,FALSE))</f>
        <v>#REF!</v>
      </c>
      <c r="W28" s="25" t="e">
        <f>IF(W22="",IF(W$4='EandC Reporting logic (NO EDIT)'!$K$13,#REF!,""),VLOOKUP(W22,$A$1:$B$401,2,FALSE))</f>
        <v>#REF!</v>
      </c>
      <c r="X28" s="25"/>
      <c r="Y28" s="25" t="e">
        <f>IF($Q25=1,T28,"")</f>
        <v>#REF!</v>
      </c>
      <c r="Z28" s="25"/>
      <c r="AA28" s="25" t="e">
        <f>IF($Q25=1,V28,"")</f>
        <v>#REF!</v>
      </c>
      <c r="AB28" s="25" t="e">
        <f>IF($Q25=1,W28,"")</f>
        <v>#REF!</v>
      </c>
      <c r="AC28" s="25"/>
    </row>
    <row r="29" spans="1:30" ht="22.5" customHeight="1" thickBot="1">
      <c r="A29" s="5" t="s">
        <v>327</v>
      </c>
      <c r="B29" s="5" t="s">
        <v>328</v>
      </c>
      <c r="D29" s="3" t="e">
        <f t="shared" si="1"/>
        <v>#REF!</v>
      </c>
      <c r="F29" s="4" t="e">
        <f>IF(COUNTA($D$2:D29)&lt;=$E$2,COUNTA($D$2:D29),"")</f>
        <v>#REF!</v>
      </c>
      <c r="K29" s="133"/>
      <c r="L29" s="133"/>
      <c r="M29" s="133"/>
      <c r="N29" s="136"/>
      <c r="O29" s="136"/>
      <c r="P29" s="136"/>
      <c r="Q29" s="136"/>
      <c r="R29" s="23" t="s">
        <v>308</v>
      </c>
      <c r="S29" s="24" t="s">
        <v>296</v>
      </c>
      <c r="T29" s="25" t="e">
        <f>IF(P25="","",IF(MOD(P25,4)=0, "CY" &amp; ($G$2-1+P25/4), ""))</f>
        <v>#REF!</v>
      </c>
      <c r="U29" s="26"/>
      <c r="V29" s="26"/>
      <c r="W29" s="26"/>
      <c r="X29" s="25"/>
      <c r="Y29" s="25" t="e">
        <f>IF($Q25=1,T29,"")</f>
        <v>#REF!</v>
      </c>
      <c r="Z29" s="26"/>
      <c r="AA29" s="26"/>
      <c r="AB29" s="26"/>
      <c r="AC29" s="25"/>
    </row>
    <row r="30" spans="1:30" ht="22.5" customHeight="1">
      <c r="A30" s="5" t="s">
        <v>328</v>
      </c>
      <c r="B30" s="5" t="s">
        <v>329</v>
      </c>
      <c r="D30" s="3" t="e">
        <f t="shared" si="1"/>
        <v>#REF!</v>
      </c>
      <c r="F30" s="4" t="e">
        <f>IF(COUNTA($D$2:D30)&lt;=$E$2,COUNTA($D$2:D30),"")</f>
        <v>#REF!</v>
      </c>
      <c r="K30" s="134"/>
      <c r="L30" s="134"/>
      <c r="M30" s="134"/>
      <c r="N30" s="137"/>
      <c r="O30" s="137"/>
      <c r="P30" s="137"/>
      <c r="Q30" s="137"/>
      <c r="R30" s="27" t="s">
        <v>300</v>
      </c>
      <c r="S30" s="28" t="s">
        <v>298</v>
      </c>
      <c r="T30" s="29" t="e">
        <f>IF(MOD(O25,4)=0, "DY" &amp; O25/4, "")</f>
        <v>#REF!</v>
      </c>
      <c r="U30" s="30"/>
      <c r="V30" s="30"/>
      <c r="W30" s="30"/>
      <c r="X30" s="29"/>
      <c r="Y30" s="29" t="e">
        <f>IF($Q25=1,T30,"")</f>
        <v>#REF!</v>
      </c>
      <c r="Z30" s="30"/>
      <c r="AA30" s="30"/>
      <c r="AB30" s="30"/>
      <c r="AC30" s="29"/>
    </row>
    <row r="31" spans="1:30" ht="30.75" customHeight="1" thickBot="1">
      <c r="A31" s="5" t="s">
        <v>329</v>
      </c>
      <c r="B31" s="5" t="s">
        <v>330</v>
      </c>
      <c r="D31" s="3" t="e">
        <f t="shared" si="1"/>
        <v>#REF!</v>
      </c>
      <c r="F31" s="4" t="e">
        <f>IF(COUNTA($D$2:D31)&lt;=$E$2,COUNTA($D$2:D31),"")</f>
        <v>#REF!</v>
      </c>
      <c r="K31" s="126" t="e">
        <f>EDATE(K25,3)</f>
        <v>#REF!</v>
      </c>
      <c r="L31" s="126" t="e">
        <f>IF(L25="","",EDATE(L25,3))</f>
        <v>#REF!</v>
      </c>
      <c r="M31" s="126" t="e">
        <f>IF(M25="","",(EDATE(M25,3)))</f>
        <v>#REF!</v>
      </c>
      <c r="N31" s="129">
        <f>COUNT($K$7:K36)</f>
        <v>0</v>
      </c>
      <c r="O31" s="129" t="e">
        <f t="shared" ref="O31" si="6">N31+$H$4</f>
        <v>#REF!</v>
      </c>
      <c r="P31" s="129" t="e">
        <f>IF(P25="",IF($T$5=K31,4,""),P25+1)</f>
        <v>#REF!</v>
      </c>
      <c r="Q31" s="129" t="e">
        <f>IF(N31&lt;=$E$2,1,0)</f>
        <v>#REF!</v>
      </c>
      <c r="R31" s="34" t="s">
        <v>300</v>
      </c>
      <c r="S31" s="35" t="s">
        <v>301</v>
      </c>
      <c r="T31" s="36" t="e">
        <f>IF(T25="",IF(T$3='EandC Reporting logic (NO EDIT)'!$K$13,#REF!,""),VLOOKUP(T25,$A$1:$B$401,2,FALSE))</f>
        <v>#REF!</v>
      </c>
      <c r="U31" s="36" t="e">
        <f>IF(U25="",IF(U$3='EandC Reporting logic (NO EDIT)'!$K$13,#REF!,""),VLOOKUP(U25,$A$1:$B$401,2,FALSE))</f>
        <v>#REF!</v>
      </c>
      <c r="V31" s="36" t="e">
        <f>IF(V25="",IF(V$3='EandC Reporting logic (NO EDIT)'!$K$13,#REF!,""),VLOOKUP(V25,$A$1:$B$401,2,FALSE))</f>
        <v>#REF!</v>
      </c>
      <c r="W31" s="36" t="e">
        <f>IF(W25="",IF(W$3='EandC Reporting logic (NO EDIT)'!$K$13,#REF!,""),VLOOKUP(W25,$A$1:$B$401,2,FALSE))</f>
        <v>#REF!</v>
      </c>
      <c r="X31" s="36"/>
      <c r="Y31" s="36" t="e">
        <f>IF($Q31=1,T31,"")</f>
        <v>#REF!</v>
      </c>
      <c r="Z31" s="36" t="e">
        <f>IF($Q31=1,U31,"")</f>
        <v>#REF!</v>
      </c>
      <c r="AA31" s="36" t="e">
        <f>IF($Q31=1,V31,"")</f>
        <v>#REF!</v>
      </c>
      <c r="AB31" s="36" t="e">
        <f>IF($Q31=1,W31,"")</f>
        <v>#REF!</v>
      </c>
      <c r="AC31" s="36"/>
    </row>
    <row r="32" spans="1:30" ht="15" thickBot="1">
      <c r="A32" s="5" t="s">
        <v>330</v>
      </c>
      <c r="B32" s="5" t="s">
        <v>331</v>
      </c>
      <c r="D32" s="3" t="e">
        <f t="shared" si="1"/>
        <v>#REF!</v>
      </c>
      <c r="F32" s="4" t="e">
        <f>IF(COUNTA($D$2:D32)&lt;=$E$2,COUNTA($D$2:D32),"")</f>
        <v>#REF!</v>
      </c>
      <c r="K32" s="127"/>
      <c r="L32" s="127"/>
      <c r="M32" s="127"/>
      <c r="N32" s="130"/>
      <c r="O32" s="130"/>
      <c r="P32" s="130"/>
      <c r="Q32" s="130"/>
      <c r="R32" s="37" t="s">
        <v>303</v>
      </c>
      <c r="S32" s="38" t="s">
        <v>304</v>
      </c>
      <c r="T32" s="39" t="e">
        <f>IF(T26="",IF(T$3='EandC Reporting logic (NO EDIT)'!$K$13,#REF!,""),VLOOKUP(T26,$A$1:$B$401,2,FALSE))</f>
        <v>#REF!</v>
      </c>
      <c r="U32" s="39" t="e">
        <f>IF(U26="",IF(U$3='EandC Reporting logic (NO EDIT)'!$K$13,#REF!,""),VLOOKUP(U26,$A$1:$B$401,2,FALSE))</f>
        <v>#REF!</v>
      </c>
      <c r="V32" s="39" t="e">
        <f>IF(V26="",IF(V$3='EandC Reporting logic (NO EDIT)'!$K$13,#REF!,""),VLOOKUP(V26,$A$1:$B$401,2,FALSE))</f>
        <v>#REF!</v>
      </c>
      <c r="W32" s="39" t="e">
        <f>IF(W26="",IF(W$3='EandC Reporting logic (NO EDIT)'!$K$13,#REF!,""),VLOOKUP(W26,$A$1:$B$401,2,FALSE))</f>
        <v>#REF!</v>
      </c>
      <c r="X32" s="39"/>
      <c r="Y32" s="39" t="e">
        <f>IF($Q31=1,T32,"")</f>
        <v>#REF!</v>
      </c>
      <c r="Z32" s="39" t="e">
        <f>IF($Q31=1,U32,"")</f>
        <v>#REF!</v>
      </c>
      <c r="AA32" s="39"/>
      <c r="AB32" s="39" t="e">
        <f>IF($Q31=1,W32,"")</f>
        <v>#REF!</v>
      </c>
      <c r="AC32" s="39"/>
    </row>
    <row r="33" spans="1:31" ht="15" thickBot="1">
      <c r="A33" s="5" t="s">
        <v>331</v>
      </c>
      <c r="B33" s="5" t="s">
        <v>332</v>
      </c>
      <c r="D33" s="3" t="e">
        <f t="shared" si="1"/>
        <v>#REF!</v>
      </c>
      <c r="F33" s="4" t="e">
        <f>IF(COUNTA($D$2:D33)&lt;=$E$2,COUNTA($D$2:D33),"")</f>
        <v>#REF!</v>
      </c>
      <c r="K33" s="127"/>
      <c r="L33" s="127"/>
      <c r="M33" s="127"/>
      <c r="N33" s="130"/>
      <c r="O33" s="130"/>
      <c r="P33" s="130"/>
      <c r="Q33" s="130"/>
      <c r="R33" s="37" t="s">
        <v>300</v>
      </c>
      <c r="S33" s="38" t="s">
        <v>306</v>
      </c>
      <c r="T33" s="39" t="e">
        <f>IF(T27="",IF(T$3='EandC Reporting logic (NO EDIT)'!$K$13,#REF!,""),VLOOKUP(T27,$A$1:$B$401,2,FALSE))</f>
        <v>#REF!</v>
      </c>
      <c r="U33" s="39" t="e">
        <f>IF(U27="",IF(U$3='EandC Reporting logic (NO EDIT)'!$K$13,#REF!,""),VLOOKUP(U27,$A$1:$B$401,2,FALSE))</f>
        <v>#REF!</v>
      </c>
      <c r="V33" s="39" t="e">
        <f>IF(V27="",IF(V$3='EandC Reporting logic (NO EDIT)'!$K$13,#REF!,""),VLOOKUP(V27,$A$1:$B$401,2,FALSE))</f>
        <v>#REF!</v>
      </c>
      <c r="W33" s="39" t="e">
        <f>IF(W27="",IF(W$3='EandC Reporting logic (NO EDIT)'!$K$13,#REF!,""),VLOOKUP(W27,$A$1:$B$401,2,FALSE))</f>
        <v>#REF!</v>
      </c>
      <c r="X33" s="39"/>
      <c r="Y33" s="39" t="e">
        <f>IF($Q31=1,T33,"")</f>
        <v>#REF!</v>
      </c>
      <c r="Z33" s="39"/>
      <c r="AA33" s="39"/>
      <c r="AB33" s="39"/>
      <c r="AC33" s="39"/>
    </row>
    <row r="34" spans="1:31" ht="15" thickBot="1">
      <c r="A34" s="5" t="s">
        <v>332</v>
      </c>
      <c r="B34" s="5" t="s">
        <v>333</v>
      </c>
      <c r="D34" s="3" t="e">
        <f t="shared" si="1"/>
        <v>#REF!</v>
      </c>
      <c r="F34" s="4" t="e">
        <f>IF(COUNTA($D$2:D34)&lt;=$E$2,COUNTA($D$2:D34),"")</f>
        <v>#REF!</v>
      </c>
      <c r="K34" s="127"/>
      <c r="L34" s="127"/>
      <c r="M34" s="127"/>
      <c r="N34" s="130"/>
      <c r="O34" s="130"/>
      <c r="P34" s="130"/>
      <c r="Q34" s="130"/>
      <c r="R34" s="37" t="s">
        <v>308</v>
      </c>
      <c r="S34" s="38" t="s">
        <v>306</v>
      </c>
      <c r="T34" s="39" t="e">
        <f>IF(T28="",IF(T$4='EandC Reporting logic (NO EDIT)'!$K$13,#REF!,""),VLOOKUP(T28,$A$1:$B$401,2,FALSE))</f>
        <v>#REF!</v>
      </c>
      <c r="U34" s="39" t="e">
        <f>IF(U28="",IF(U$4='EandC Reporting logic (NO EDIT)'!$K$13,#REF!,""),VLOOKUP(U28,$A$1:$B$401,2,FALSE))</f>
        <v>#REF!</v>
      </c>
      <c r="V34" s="39" t="e">
        <f>IF(V28="",IF(V$4='EandC Reporting logic (NO EDIT)'!$K$13,#REF!,""),VLOOKUP(V28,$A$1:$B$401,2,FALSE))</f>
        <v>#REF!</v>
      </c>
      <c r="W34" s="39" t="e">
        <f>IF(W28="",IF(W$4='EandC Reporting logic (NO EDIT)'!$K$13,#REF!,""),VLOOKUP(W28,$A$1:$B$401,2,FALSE))</f>
        <v>#REF!</v>
      </c>
      <c r="X34" s="39"/>
      <c r="Y34" s="39" t="e">
        <f>IF($Q31=1,T34,"")</f>
        <v>#REF!</v>
      </c>
      <c r="Z34" s="39"/>
      <c r="AA34" s="39" t="e">
        <f>IF($Q31=1,V34,"")</f>
        <v>#REF!</v>
      </c>
      <c r="AB34" s="39" t="e">
        <f>IF($Q31=1,W34,"")</f>
        <v>#REF!</v>
      </c>
      <c r="AC34" s="39"/>
    </row>
    <row r="35" spans="1:31" ht="15" thickBot="1">
      <c r="A35" s="5" t="s">
        <v>333</v>
      </c>
      <c r="B35" s="5" t="s">
        <v>334</v>
      </c>
      <c r="D35" s="3" t="e">
        <f t="shared" si="1"/>
        <v>#REF!</v>
      </c>
      <c r="F35" s="4" t="e">
        <f>IF(COUNTA($D$2:D35)&lt;=$E$2,COUNTA($D$2:D35),"")</f>
        <v>#REF!</v>
      </c>
      <c r="K35" s="127"/>
      <c r="L35" s="127"/>
      <c r="M35" s="127"/>
      <c r="N35" s="130"/>
      <c r="O35" s="130"/>
      <c r="P35" s="130"/>
      <c r="Q35" s="130"/>
      <c r="R35" s="37" t="s">
        <v>308</v>
      </c>
      <c r="S35" s="38" t="s">
        <v>296</v>
      </c>
      <c r="T35" s="39" t="e">
        <f>IF(P31="","",IF(MOD(P31,4)=0, "CY" &amp; ($G$2-1+P31/4), ""))</f>
        <v>#REF!</v>
      </c>
      <c r="U35" s="39"/>
      <c r="V35" s="39"/>
      <c r="W35" s="39"/>
      <c r="X35" s="39"/>
      <c r="Y35" s="39" t="e">
        <f>IF($Q31=1,T35,"")</f>
        <v>#REF!</v>
      </c>
      <c r="Z35" s="39"/>
      <c r="AA35" s="39"/>
      <c r="AB35" s="39"/>
      <c r="AC35" s="39"/>
    </row>
    <row r="36" spans="1:31">
      <c r="A36" s="5" t="s">
        <v>334</v>
      </c>
      <c r="B36" s="5" t="s">
        <v>335</v>
      </c>
      <c r="D36" s="3" t="e">
        <f t="shared" si="1"/>
        <v>#REF!</v>
      </c>
      <c r="F36" s="4" t="e">
        <f>IF(COUNTA($D$2:D36)&lt;=$E$2,COUNTA($D$2:D36),"")</f>
        <v>#REF!</v>
      </c>
      <c r="K36" s="128"/>
      <c r="L36" s="128"/>
      <c r="M36" s="128"/>
      <c r="N36" s="131"/>
      <c r="O36" s="131"/>
      <c r="P36" s="131"/>
      <c r="Q36" s="131"/>
      <c r="R36" s="40" t="s">
        <v>300</v>
      </c>
      <c r="S36" s="41" t="s">
        <v>298</v>
      </c>
      <c r="T36" s="42" t="e">
        <f>IF(MOD(O31,4)=0, "DY" &amp; O31/4, "")</f>
        <v>#REF!</v>
      </c>
      <c r="U36" s="42"/>
      <c r="V36" s="42"/>
      <c r="W36" s="42"/>
      <c r="X36" s="42"/>
      <c r="Y36" s="42" t="e">
        <f>IF($Q31=1,T36,"")</f>
        <v>#REF!</v>
      </c>
      <c r="Z36" s="42"/>
      <c r="AA36" s="42"/>
      <c r="AB36" s="42"/>
      <c r="AC36" s="42"/>
      <c r="AE36" t="s">
        <v>273</v>
      </c>
    </row>
    <row r="37" spans="1:31" ht="30.75" customHeight="1" thickBot="1">
      <c r="A37" s="5" t="s">
        <v>335</v>
      </c>
      <c r="B37" s="5" t="s">
        <v>336</v>
      </c>
      <c r="D37" s="3" t="e">
        <f t="shared" si="1"/>
        <v>#REF!</v>
      </c>
      <c r="F37" s="4" t="e">
        <f>IF(COUNTA($D$2:D37)&lt;=$E$2,COUNTA($D$2:D37),"")</f>
        <v>#REF!</v>
      </c>
      <c r="K37" s="126" t="e">
        <f>EDATE(K31,3)</f>
        <v>#REF!</v>
      </c>
      <c r="L37" s="126" t="e">
        <f>IF(L31="","",EDATE(L31,3))</f>
        <v>#REF!</v>
      </c>
      <c r="M37" s="126" t="e">
        <f>IF(M31="","",(EDATE(M31,3)))</f>
        <v>#REF!</v>
      </c>
      <c r="N37" s="129">
        <f>COUNT($K$7:K42)</f>
        <v>0</v>
      </c>
      <c r="O37" s="129" t="e">
        <f t="shared" ref="O37" si="7">N37+$H$4</f>
        <v>#REF!</v>
      </c>
      <c r="P37" s="129" t="e">
        <f>IF(P31="",IF($T$5=K37,4,""),P31+1)</f>
        <v>#REF!</v>
      </c>
      <c r="Q37" s="129" t="e">
        <f>IF(N37&lt;=$E$2,1,0)</f>
        <v>#REF!</v>
      </c>
      <c r="R37" s="34" t="s">
        <v>300</v>
      </c>
      <c r="S37" s="35" t="s">
        <v>312</v>
      </c>
      <c r="T37" s="36" t="e">
        <f>IF(T31="",IF(T$3='EandC Reporting logic (NO EDIT)'!$K$13,#REF!,""),VLOOKUP(T31,$A$1:$B$401,2,FALSE))</f>
        <v>#REF!</v>
      </c>
      <c r="U37" s="36" t="e">
        <f>IF(U31="",IF(U$3='EandC Reporting logic (NO EDIT)'!$K$13,#REF!,""),VLOOKUP(U31,$A$1:$B$401,2,FALSE))</f>
        <v>#REF!</v>
      </c>
      <c r="V37" s="36" t="e">
        <f>IF(V31="",IF(V$3='EandC Reporting logic (NO EDIT)'!$K$13,#REF!,""),VLOOKUP(V31,$A$1:$B$401,2,FALSE))</f>
        <v>#REF!</v>
      </c>
      <c r="W37" s="36" t="e">
        <f>IF(W31="",IF(W$3='EandC Reporting logic (NO EDIT)'!$K$13,#REF!,""),VLOOKUP(W31,$A$1:$B$401,2,FALSE))</f>
        <v>#REF!</v>
      </c>
      <c r="X37" s="36"/>
      <c r="Y37" s="36" t="e">
        <f t="shared" ref="Y37" si="8">IF($Q37=1,T37,"")</f>
        <v>#REF!</v>
      </c>
      <c r="Z37" s="36" t="e">
        <f t="shared" ref="Z37" si="9">IF($Q37=1,U37,"")</f>
        <v>#REF!</v>
      </c>
      <c r="AA37" s="36" t="e">
        <f t="shared" ref="AA37" si="10">IF($Q37=1,V37,"")</f>
        <v>#REF!</v>
      </c>
      <c r="AB37" s="36" t="e">
        <f t="shared" ref="AB37" si="11">IF($Q37=1,W37,"")</f>
        <v>#REF!</v>
      </c>
      <c r="AC37" s="36"/>
    </row>
    <row r="38" spans="1:31" ht="15" thickBot="1">
      <c r="A38" s="5" t="s">
        <v>336</v>
      </c>
      <c r="B38" s="5" t="s">
        <v>337</v>
      </c>
      <c r="D38" s="3" t="e">
        <f t="shared" si="1"/>
        <v>#REF!</v>
      </c>
      <c r="F38" s="4" t="e">
        <f>IF(COUNTA($D$2:D38)&lt;=$E$2,COUNTA($D$2:D38),"")</f>
        <v>#REF!</v>
      </c>
      <c r="K38" s="127"/>
      <c r="L38" s="127"/>
      <c r="M38" s="127"/>
      <c r="N38" s="130"/>
      <c r="O38" s="130"/>
      <c r="P38" s="130"/>
      <c r="Q38" s="130"/>
      <c r="R38" s="37" t="s">
        <v>303</v>
      </c>
      <c r="S38" s="38" t="s">
        <v>304</v>
      </c>
      <c r="T38" s="39" t="e">
        <f>IF(T32="",IF(T$3='EandC Reporting logic (NO EDIT)'!$K$13,#REF!,""),VLOOKUP(T32,$A$1:$B$401,2,FALSE))</f>
        <v>#REF!</v>
      </c>
      <c r="U38" s="39" t="e">
        <f>IF(U32="",IF(U$3='EandC Reporting logic (NO EDIT)'!$K$13,#REF!,""),VLOOKUP(U32,$A$1:$B$401,2,FALSE))</f>
        <v>#REF!</v>
      </c>
      <c r="V38" s="39" t="e">
        <f>IF(V32="",IF(V$3='EandC Reporting logic (NO EDIT)'!$K$13,#REF!,""),VLOOKUP(V32,$A$1:$B$401,2,FALSE))</f>
        <v>#REF!</v>
      </c>
      <c r="W38" s="39" t="e">
        <f>IF(W32="",IF(W$3='EandC Reporting logic (NO EDIT)'!$K$13,#REF!,""),VLOOKUP(W32,$A$1:$B$401,2,FALSE))</f>
        <v>#REF!</v>
      </c>
      <c r="X38" s="39"/>
      <c r="Y38" s="39" t="e">
        <f t="shared" ref="Y38" si="12">IF($Q37=1,T38,"")</f>
        <v>#REF!</v>
      </c>
      <c r="Z38" s="39" t="e">
        <f t="shared" ref="Z38" si="13">IF($Q37=1,U38,"")</f>
        <v>#REF!</v>
      </c>
      <c r="AA38" s="39"/>
      <c r="AB38" s="39" t="e">
        <f t="shared" ref="AB38" si="14">IF($Q37=1,W38,"")</f>
        <v>#REF!</v>
      </c>
      <c r="AC38" s="39"/>
    </row>
    <row r="39" spans="1:31" ht="15" thickBot="1">
      <c r="A39" s="5" t="s">
        <v>337</v>
      </c>
      <c r="B39" s="5" t="s">
        <v>338</v>
      </c>
      <c r="D39" s="3" t="e">
        <f t="shared" si="1"/>
        <v>#REF!</v>
      </c>
      <c r="F39" s="4" t="e">
        <f>IF(COUNTA($D$2:D39)&lt;=$E$2,COUNTA($D$2:D39),"")</f>
        <v>#REF!</v>
      </c>
      <c r="K39" s="127"/>
      <c r="L39" s="127"/>
      <c r="M39" s="127"/>
      <c r="N39" s="130"/>
      <c r="O39" s="130"/>
      <c r="P39" s="130"/>
      <c r="Q39" s="130"/>
      <c r="R39" s="37" t="s">
        <v>300</v>
      </c>
      <c r="S39" s="38" t="s">
        <v>306</v>
      </c>
      <c r="T39" s="39" t="e">
        <f>IF(T33="",IF(T$3='EandC Reporting logic (NO EDIT)'!$K$13,#REF!,""),VLOOKUP(T33,$A$1:$B$401,2,FALSE))</f>
        <v>#REF!</v>
      </c>
      <c r="U39" s="39" t="e">
        <f>IF(U33="",IF(U$3='EandC Reporting logic (NO EDIT)'!$K$13,#REF!,""),VLOOKUP(U33,$A$1:$B$401,2,FALSE))</f>
        <v>#REF!</v>
      </c>
      <c r="V39" s="39" t="e">
        <f>IF(V33="",IF(V$3='EandC Reporting logic (NO EDIT)'!$K$13,#REF!,""),VLOOKUP(V33,$A$1:$B$401,2,FALSE))</f>
        <v>#REF!</v>
      </c>
      <c r="W39" s="39" t="e">
        <f>IF(W33="",IF(W$3='EandC Reporting logic (NO EDIT)'!$K$13,#REF!,""),VLOOKUP(W33,$A$1:$B$401,2,FALSE))</f>
        <v>#REF!</v>
      </c>
      <c r="X39" s="39"/>
      <c r="Y39" s="39" t="e">
        <f t="shared" ref="Y39" si="15">IF($Q37=1,T39,"")</f>
        <v>#REF!</v>
      </c>
      <c r="Z39" s="39"/>
      <c r="AA39" s="39"/>
      <c r="AB39" s="39"/>
      <c r="AC39" s="39"/>
    </row>
    <row r="40" spans="1:31" ht="15" thickBot="1">
      <c r="A40" s="5" t="s">
        <v>338</v>
      </c>
      <c r="B40" s="5" t="s">
        <v>339</v>
      </c>
      <c r="D40" s="3" t="e">
        <f t="shared" si="1"/>
        <v>#REF!</v>
      </c>
      <c r="F40" s="4" t="e">
        <f>IF(COUNTA($D$2:D40)&lt;=$E$2,COUNTA($D$2:D40),"")</f>
        <v>#REF!</v>
      </c>
      <c r="K40" s="127"/>
      <c r="L40" s="127"/>
      <c r="M40" s="127"/>
      <c r="N40" s="130"/>
      <c r="O40" s="130"/>
      <c r="P40" s="130"/>
      <c r="Q40" s="130"/>
      <c r="R40" s="37" t="s">
        <v>308</v>
      </c>
      <c r="S40" s="38" t="s">
        <v>306</v>
      </c>
      <c r="T40" s="39" t="e">
        <f>IF(T34="",IF(T$4='EandC Reporting logic (NO EDIT)'!$K$13,#REF!,""),VLOOKUP(T34,$A$1:$B$401,2,FALSE))</f>
        <v>#REF!</v>
      </c>
      <c r="U40" s="39" t="e">
        <f>IF(U34="",IF(U$4='EandC Reporting logic (NO EDIT)'!$K$13,#REF!,""),VLOOKUP(U34,$A$1:$B$401,2,FALSE))</f>
        <v>#REF!</v>
      </c>
      <c r="V40" s="39" t="e">
        <f>IF(V34="",IF(V$4='EandC Reporting logic (NO EDIT)'!$K$13,#REF!,""),VLOOKUP(V34,$A$1:$B$401,2,FALSE))</f>
        <v>#REF!</v>
      </c>
      <c r="W40" s="39" t="e">
        <f>IF(W34="",IF(W$4='EandC Reporting logic (NO EDIT)'!$K$13,#REF!,""),VLOOKUP(W34,$A$1:$B$401,2,FALSE))</f>
        <v>#REF!</v>
      </c>
      <c r="X40" s="39"/>
      <c r="Y40" s="39" t="e">
        <f t="shared" ref="Y40" si="16">IF($Q37=1,T40,"")</f>
        <v>#REF!</v>
      </c>
      <c r="Z40" s="39"/>
      <c r="AA40" s="39" t="e">
        <f t="shared" ref="AA40:AB40" si="17">IF($Q37=1,V40,"")</f>
        <v>#REF!</v>
      </c>
      <c r="AB40" s="39" t="e">
        <f t="shared" si="17"/>
        <v>#REF!</v>
      </c>
      <c r="AC40" s="39"/>
    </row>
    <row r="41" spans="1:31" ht="15" thickBot="1">
      <c r="A41" s="5" t="s">
        <v>339</v>
      </c>
      <c r="B41" s="5" t="s">
        <v>340</v>
      </c>
      <c r="D41" s="3" t="e">
        <f t="shared" si="1"/>
        <v>#REF!</v>
      </c>
      <c r="F41" s="4" t="e">
        <f>IF(COUNTA($D$2:D41)&lt;=$E$2,COUNTA($D$2:D41),"")</f>
        <v>#REF!</v>
      </c>
      <c r="K41" s="127"/>
      <c r="L41" s="127"/>
      <c r="M41" s="127"/>
      <c r="N41" s="130"/>
      <c r="O41" s="130"/>
      <c r="P41" s="130"/>
      <c r="Q41" s="130"/>
      <c r="R41" s="37" t="s">
        <v>308</v>
      </c>
      <c r="S41" s="38" t="s">
        <v>296</v>
      </c>
      <c r="T41" s="39" t="e">
        <f>IF(P37="","",IF(MOD(P37,4)=0, "CY" &amp; ($G$2-1+P37/4), ""))</f>
        <v>#REF!</v>
      </c>
      <c r="U41" s="39"/>
      <c r="V41" s="39"/>
      <c r="W41" s="39"/>
      <c r="X41" s="39"/>
      <c r="Y41" s="39" t="e">
        <f t="shared" ref="Y41" si="18">IF($Q37=1,T41,"")</f>
        <v>#REF!</v>
      </c>
      <c r="Z41" s="39"/>
      <c r="AA41" s="39"/>
      <c r="AB41" s="39"/>
      <c r="AC41" s="39"/>
    </row>
    <row r="42" spans="1:31">
      <c r="A42" s="5" t="s">
        <v>340</v>
      </c>
      <c r="B42" s="5" t="s">
        <v>341</v>
      </c>
      <c r="D42" s="3" t="e">
        <f t="shared" si="1"/>
        <v>#REF!</v>
      </c>
      <c r="F42" s="4" t="e">
        <f>IF(COUNTA($D$2:D42)&lt;=$E$2,COUNTA($D$2:D42),"")</f>
        <v>#REF!</v>
      </c>
      <c r="K42" s="128"/>
      <c r="L42" s="128"/>
      <c r="M42" s="128"/>
      <c r="N42" s="131"/>
      <c r="O42" s="131"/>
      <c r="P42" s="131"/>
      <c r="Q42" s="131"/>
      <c r="R42" s="40" t="s">
        <v>300</v>
      </c>
      <c r="S42" s="41" t="s">
        <v>298</v>
      </c>
      <c r="T42" s="42" t="e">
        <f>IF(MOD(O37,4)=0, "DY" &amp; O37/4, "")</f>
        <v>#REF!</v>
      </c>
      <c r="U42" s="42"/>
      <c r="V42" s="42"/>
      <c r="W42" s="42"/>
      <c r="X42" s="42"/>
      <c r="Y42" s="42" t="e">
        <f t="shared" ref="Y42" si="19">IF($Q37=1,T42,"")</f>
        <v>#REF!</v>
      </c>
      <c r="Z42" s="42"/>
      <c r="AA42" s="42"/>
      <c r="AB42" s="42"/>
      <c r="AC42" s="42"/>
    </row>
    <row r="43" spans="1:31" ht="30.75" customHeight="1" thickBot="1">
      <c r="A43" s="5" t="s">
        <v>341</v>
      </c>
      <c r="B43" s="5" t="s">
        <v>342</v>
      </c>
      <c r="D43" s="3" t="e">
        <f t="shared" si="1"/>
        <v>#REF!</v>
      </c>
      <c r="F43" s="4" t="e">
        <f>IF(COUNTA($D$2:D43)&lt;=$E$2,COUNTA($D$2:D43),"")</f>
        <v>#REF!</v>
      </c>
      <c r="K43" s="127" t="e">
        <f>EDATE(K37,3)</f>
        <v>#REF!</v>
      </c>
      <c r="L43" s="127" t="e">
        <f>IF(L37="","",EDATE(L37,3))</f>
        <v>#REF!</v>
      </c>
      <c r="M43" s="127" t="e">
        <f>IF(M37="","",(EDATE(M37,3)))</f>
        <v>#REF!</v>
      </c>
      <c r="N43" s="130">
        <f>COUNT($K$7:K48)</f>
        <v>0</v>
      </c>
      <c r="O43" s="130" t="e">
        <f t="shared" ref="O43" si="20">N43+$H$4</f>
        <v>#REF!</v>
      </c>
      <c r="P43" s="130" t="e">
        <f>IF(P37="",IF($T$5=K43,4,""),P37+1)</f>
        <v>#REF!</v>
      </c>
      <c r="Q43" s="130" t="e">
        <f>IF(N43&lt;=$E$2,1,0)</f>
        <v>#REF!</v>
      </c>
      <c r="R43" s="43" t="s">
        <v>300</v>
      </c>
      <c r="S43" s="35" t="s">
        <v>312</v>
      </c>
      <c r="T43" s="36" t="e">
        <f>IF(T37="",IF(T$3='EandC Reporting logic (NO EDIT)'!$K$13,#REF!,""),VLOOKUP(T37,$A$1:$B$401,2,FALSE))</f>
        <v>#REF!</v>
      </c>
      <c r="U43" s="36" t="e">
        <f>IF(U37="",IF(U$3='EandC Reporting logic (NO EDIT)'!$K$13,#REF!,""),VLOOKUP(U37,$A$1:$B$401,2,FALSE))</f>
        <v>#REF!</v>
      </c>
      <c r="V43" s="36" t="e">
        <f>IF(V37="",IF(V$3='EandC Reporting logic (NO EDIT)'!$K$13,#REF!,""),VLOOKUP(V37,$A$1:$B$401,2,FALSE))</f>
        <v>#REF!</v>
      </c>
      <c r="W43" s="36" t="e">
        <f>IF(W37="",IF(W$3='EandC Reporting logic (NO EDIT)'!$K$13,#REF!,""),VLOOKUP(W37,$A$1:$B$401,2,FALSE))</f>
        <v>#REF!</v>
      </c>
      <c r="X43" s="36"/>
      <c r="Y43" s="36" t="e">
        <f t="shared" ref="Y43" si="21">IF($Q43=1,T43,"")</f>
        <v>#REF!</v>
      </c>
      <c r="Z43" s="36" t="e">
        <f t="shared" ref="Z43" si="22">IF($Q43=1,U43,"")</f>
        <v>#REF!</v>
      </c>
      <c r="AA43" s="36" t="e">
        <f t="shared" ref="AA43" si="23">IF($Q43=1,V43,"")</f>
        <v>#REF!</v>
      </c>
      <c r="AB43" s="36" t="e">
        <f t="shared" ref="AB43" si="24">IF($Q43=1,W43,"")</f>
        <v>#REF!</v>
      </c>
      <c r="AC43" s="36"/>
    </row>
    <row r="44" spans="1:31" ht="15" thickBot="1">
      <c r="A44" s="5" t="s">
        <v>342</v>
      </c>
      <c r="B44" s="5" t="s">
        <v>343</v>
      </c>
      <c r="D44" s="3" t="e">
        <f t="shared" si="1"/>
        <v>#REF!</v>
      </c>
      <c r="F44" s="4" t="e">
        <f>IF(COUNTA($D$2:D44)&lt;=$E$2,COUNTA($D$2:D44),"")</f>
        <v>#REF!</v>
      </c>
      <c r="K44" s="127"/>
      <c r="L44" s="127"/>
      <c r="M44" s="127"/>
      <c r="N44" s="130"/>
      <c r="O44" s="130"/>
      <c r="P44" s="130"/>
      <c r="Q44" s="130"/>
      <c r="R44" s="44" t="s">
        <v>303</v>
      </c>
      <c r="S44" s="38" t="s">
        <v>304</v>
      </c>
      <c r="T44" s="39" t="e">
        <f>IF(T38="",IF(T$3='EandC Reporting logic (NO EDIT)'!$K$13,#REF!,""),VLOOKUP(T38,$A$1:$B$401,2,FALSE))</f>
        <v>#REF!</v>
      </c>
      <c r="U44" s="39" t="e">
        <f>IF(U38="",IF(U$3='EandC Reporting logic (NO EDIT)'!$K$13,#REF!,""),VLOOKUP(U38,$A$1:$B$401,2,FALSE))</f>
        <v>#REF!</v>
      </c>
      <c r="V44" s="39" t="e">
        <f>IF(V38="",IF(V$3='EandC Reporting logic (NO EDIT)'!$K$13,#REF!,""),VLOOKUP(V38,$A$1:$B$401,2,FALSE))</f>
        <v>#REF!</v>
      </c>
      <c r="W44" s="39" t="e">
        <f>IF(W38="",IF(W$3='EandC Reporting logic (NO EDIT)'!$K$13,#REF!,""),VLOOKUP(W38,$A$1:$B$401,2,FALSE))</f>
        <v>#REF!</v>
      </c>
      <c r="X44" s="39"/>
      <c r="Y44" s="39" t="e">
        <f t="shared" ref="Y44" si="25">IF($Q43=1,T44,"")</f>
        <v>#REF!</v>
      </c>
      <c r="Z44" s="39" t="e">
        <f t="shared" ref="Z44" si="26">IF($Q43=1,U44,"")</f>
        <v>#REF!</v>
      </c>
      <c r="AA44" s="39"/>
      <c r="AB44" s="39" t="e">
        <f t="shared" ref="AB44" si="27">IF($Q43=1,W44,"")</f>
        <v>#REF!</v>
      </c>
      <c r="AC44" s="39"/>
    </row>
    <row r="45" spans="1:31" ht="15" thickBot="1">
      <c r="A45" s="5" t="s">
        <v>343</v>
      </c>
      <c r="B45" s="5" t="s">
        <v>344</v>
      </c>
      <c r="D45" s="3" t="e">
        <f t="shared" si="1"/>
        <v>#REF!</v>
      </c>
      <c r="F45" s="4" t="e">
        <f>IF(COUNTA($D$2:D45)&lt;=$E$2,COUNTA($D$2:D45),"")</f>
        <v>#REF!</v>
      </c>
      <c r="K45" s="127"/>
      <c r="L45" s="127"/>
      <c r="M45" s="127"/>
      <c r="N45" s="130"/>
      <c r="O45" s="130"/>
      <c r="P45" s="130"/>
      <c r="Q45" s="130"/>
      <c r="R45" s="44" t="s">
        <v>300</v>
      </c>
      <c r="S45" s="38" t="s">
        <v>306</v>
      </c>
      <c r="T45" s="39" t="e">
        <f>IF(T39="",IF(T$3='EandC Reporting logic (NO EDIT)'!$K$13,#REF!,""),VLOOKUP(T39,$A$1:$B$401,2,FALSE))</f>
        <v>#REF!</v>
      </c>
      <c r="U45" s="39" t="e">
        <f>IF(U39="",IF(U$3='EandC Reporting logic (NO EDIT)'!$K$13,#REF!,""),VLOOKUP(U39,$A$1:$B$401,2,FALSE))</f>
        <v>#REF!</v>
      </c>
      <c r="V45" s="39" t="e">
        <f>IF(V39="",IF(V$3='EandC Reporting logic (NO EDIT)'!$K$13,#REF!,""),VLOOKUP(V39,$A$1:$B$401,2,FALSE))</f>
        <v>#REF!</v>
      </c>
      <c r="W45" s="39" t="e">
        <f>IF(W39="",IF(W$3='EandC Reporting logic (NO EDIT)'!$K$13,#REF!,""),VLOOKUP(W39,$A$1:$B$401,2,FALSE))</f>
        <v>#REF!</v>
      </c>
      <c r="X45" s="39"/>
      <c r="Y45" s="39" t="e">
        <f t="shared" ref="Y45" si="28">IF($Q43=1,T45,"")</f>
        <v>#REF!</v>
      </c>
      <c r="Z45" s="39"/>
      <c r="AA45" s="39"/>
      <c r="AB45" s="39"/>
      <c r="AC45" s="39"/>
    </row>
    <row r="46" spans="1:31" ht="15" thickBot="1">
      <c r="A46" s="5" t="s">
        <v>344</v>
      </c>
      <c r="B46" s="5" t="s">
        <v>345</v>
      </c>
      <c r="D46" s="3" t="e">
        <f t="shared" si="1"/>
        <v>#REF!</v>
      </c>
      <c r="F46" s="4" t="e">
        <f>IF(COUNTA($D$2:D46)&lt;=$E$2,COUNTA($D$2:D46),"")</f>
        <v>#REF!</v>
      </c>
      <c r="K46" s="127"/>
      <c r="L46" s="127"/>
      <c r="M46" s="127"/>
      <c r="N46" s="130"/>
      <c r="O46" s="130"/>
      <c r="P46" s="130"/>
      <c r="Q46" s="130"/>
      <c r="R46" s="44" t="s">
        <v>308</v>
      </c>
      <c r="S46" s="38" t="s">
        <v>306</v>
      </c>
      <c r="T46" s="39" t="e">
        <f>IF(T40="",IF(T$4='EandC Reporting logic (NO EDIT)'!$K$13,#REF!,""),VLOOKUP(T40,$A$1:$B$401,2,FALSE))</f>
        <v>#REF!</v>
      </c>
      <c r="U46" s="39" t="e">
        <f>IF(U40="",IF(U$4='EandC Reporting logic (NO EDIT)'!$K$13,#REF!,""),VLOOKUP(U40,$A$1:$B$401,2,FALSE))</f>
        <v>#REF!</v>
      </c>
      <c r="V46" s="39" t="e">
        <f>IF(V40="",IF(V$4='EandC Reporting logic (NO EDIT)'!$K$13,#REF!,""),VLOOKUP(V40,$A$1:$B$401,2,FALSE))</f>
        <v>#REF!</v>
      </c>
      <c r="W46" s="39" t="e">
        <f>IF(W40="",IF(W$4='EandC Reporting logic (NO EDIT)'!$K$13,#REF!,""),VLOOKUP(W40,$A$1:$B$401,2,FALSE))</f>
        <v>#REF!</v>
      </c>
      <c r="X46" s="39"/>
      <c r="Y46" s="39" t="e">
        <f t="shared" ref="Y46" si="29">IF($Q43=1,T46,"")</f>
        <v>#REF!</v>
      </c>
      <c r="Z46" s="39"/>
      <c r="AA46" s="39" t="e">
        <f t="shared" ref="AA46:AB46" si="30">IF($Q43=1,V46,"")</f>
        <v>#REF!</v>
      </c>
      <c r="AB46" s="39" t="e">
        <f t="shared" si="30"/>
        <v>#REF!</v>
      </c>
      <c r="AC46" s="39"/>
    </row>
    <row r="47" spans="1:31" ht="15" thickBot="1">
      <c r="A47" s="5" t="s">
        <v>345</v>
      </c>
      <c r="B47" s="5" t="s">
        <v>346</v>
      </c>
      <c r="D47" s="3" t="e">
        <f t="shared" si="1"/>
        <v>#REF!</v>
      </c>
      <c r="F47" s="4" t="e">
        <f>IF(COUNTA($D$2:D47)&lt;=$E$2,COUNTA($D$2:D47),"")</f>
        <v>#REF!</v>
      </c>
      <c r="K47" s="127"/>
      <c r="L47" s="127"/>
      <c r="M47" s="127"/>
      <c r="N47" s="130"/>
      <c r="O47" s="130"/>
      <c r="P47" s="130"/>
      <c r="Q47" s="130"/>
      <c r="R47" s="44" t="s">
        <v>308</v>
      </c>
      <c r="S47" s="38" t="s">
        <v>296</v>
      </c>
      <c r="T47" s="39" t="e">
        <f>IF(P43="","",IF(MOD(P43,4)=0, "CY" &amp; ($G$2-1+P43/4), ""))</f>
        <v>#REF!</v>
      </c>
      <c r="U47" s="39"/>
      <c r="V47" s="39"/>
      <c r="W47" s="39"/>
      <c r="X47" s="39"/>
      <c r="Y47" s="39" t="e">
        <f t="shared" ref="Y47" si="31">IF($Q43=1,T47,"")</f>
        <v>#REF!</v>
      </c>
      <c r="Z47" s="39"/>
      <c r="AA47" s="39"/>
      <c r="AB47" s="39"/>
      <c r="AC47" s="39"/>
    </row>
    <row r="48" spans="1:31">
      <c r="A48" s="5" t="s">
        <v>346</v>
      </c>
      <c r="B48" s="5" t="s">
        <v>347</v>
      </c>
      <c r="D48" s="3" t="e">
        <f t="shared" si="1"/>
        <v>#REF!</v>
      </c>
      <c r="F48" s="4" t="e">
        <f>IF(COUNTA($D$2:D48)&lt;=$E$2,COUNTA($D$2:D48),"")</f>
        <v>#REF!</v>
      </c>
      <c r="K48" s="128"/>
      <c r="L48" s="128"/>
      <c r="M48" s="128"/>
      <c r="N48" s="131"/>
      <c r="O48" s="131"/>
      <c r="P48" s="131"/>
      <c r="Q48" s="131"/>
      <c r="R48" s="45" t="s">
        <v>300</v>
      </c>
      <c r="S48" s="41" t="s">
        <v>298</v>
      </c>
      <c r="T48" s="42" t="e">
        <f>IF(MOD(O43,4)=0, "DY" &amp; O43/4, "")</f>
        <v>#REF!</v>
      </c>
      <c r="U48" s="42"/>
      <c r="V48" s="42"/>
      <c r="W48" s="42"/>
      <c r="X48" s="42"/>
      <c r="Y48" s="42" t="e">
        <f t="shared" ref="Y48" si="32">IF($Q43=1,T48,"")</f>
        <v>#REF!</v>
      </c>
      <c r="Z48" s="42"/>
      <c r="AA48" s="42"/>
      <c r="AB48" s="42"/>
      <c r="AC48" s="42"/>
    </row>
    <row r="49" spans="1:29" ht="30.75" customHeight="1" thickBot="1">
      <c r="A49" s="5" t="s">
        <v>347</v>
      </c>
      <c r="B49" s="5" t="s">
        <v>348</v>
      </c>
      <c r="D49" s="3" t="e">
        <f t="shared" si="1"/>
        <v>#REF!</v>
      </c>
      <c r="F49" s="4" t="e">
        <f>IF(COUNTA($D$2:D49)&lt;=$E$2,COUNTA($D$2:D49),"")</f>
        <v>#REF!</v>
      </c>
      <c r="K49" s="126" t="e">
        <f>EDATE(K43,3)</f>
        <v>#REF!</v>
      </c>
      <c r="L49" s="126" t="e">
        <f>IF(L43="","",EDATE(L43,3))</f>
        <v>#REF!</v>
      </c>
      <c r="M49" s="126" t="e">
        <f>IF(M43="","",(EDATE(M43,3)))</f>
        <v>#REF!</v>
      </c>
      <c r="N49" s="129">
        <f>COUNT($K$7:K54)</f>
        <v>0</v>
      </c>
      <c r="O49" s="129" t="e">
        <f t="shared" ref="O49" si="33">N49+$H$4</f>
        <v>#REF!</v>
      </c>
      <c r="P49" s="129" t="e">
        <f>IF(P43="",IF($T$5=K49,4,""),P43+1)</f>
        <v>#REF!</v>
      </c>
      <c r="Q49" s="129" t="e">
        <f>IF(N49&lt;=$E$2,1,0)</f>
        <v>#REF!</v>
      </c>
      <c r="R49" s="34" t="s">
        <v>300</v>
      </c>
      <c r="S49" s="35" t="s">
        <v>312</v>
      </c>
      <c r="T49" s="36" t="e">
        <f>IF(T43="",IF(T$3='EandC Reporting logic (NO EDIT)'!$K$13,#REF!,""),VLOOKUP(T43,$A$1:$B$401,2,FALSE))</f>
        <v>#REF!</v>
      </c>
      <c r="U49" s="36" t="e">
        <f>IF(U43="",IF(U$3='EandC Reporting logic (NO EDIT)'!$K$13,#REF!,""),VLOOKUP(U43,$A$1:$B$401,2,FALSE))</f>
        <v>#REF!</v>
      </c>
      <c r="V49" s="36" t="e">
        <f>IF(V43="",IF(V$3='EandC Reporting logic (NO EDIT)'!$K$13,#REF!,""),VLOOKUP(V43,$A$1:$B$401,2,FALSE))</f>
        <v>#REF!</v>
      </c>
      <c r="W49" s="36" t="e">
        <f>IF(W43="",IF(W$3='EandC Reporting logic (NO EDIT)'!$K$13,#REF!,""),VLOOKUP(W43,$A$1:$B$401,2,FALSE))</f>
        <v>#REF!</v>
      </c>
      <c r="X49" s="36"/>
      <c r="Y49" s="36" t="e">
        <f t="shared" ref="Y49" si="34">IF($Q49=1,T49,"")</f>
        <v>#REF!</v>
      </c>
      <c r="Z49" s="36" t="e">
        <f t="shared" ref="Z49" si="35">IF($Q49=1,U49,"")</f>
        <v>#REF!</v>
      </c>
      <c r="AA49" s="36" t="e">
        <f t="shared" ref="AA49" si="36">IF($Q49=1,V49,"")</f>
        <v>#REF!</v>
      </c>
      <c r="AB49" s="36" t="e">
        <f t="shared" ref="AB49" si="37">IF($Q49=1,W49,"")</f>
        <v>#REF!</v>
      </c>
      <c r="AC49" s="36"/>
    </row>
    <row r="50" spans="1:29" ht="15" thickBot="1">
      <c r="A50" s="5" t="s">
        <v>348</v>
      </c>
      <c r="B50" s="5" t="s">
        <v>349</v>
      </c>
      <c r="D50" s="3" t="e">
        <f t="shared" si="1"/>
        <v>#REF!</v>
      </c>
      <c r="F50" s="4" t="e">
        <f>IF(COUNTA($D$2:D50)&lt;=$E$2,COUNTA($D$2:D50),"")</f>
        <v>#REF!</v>
      </c>
      <c r="K50" s="127"/>
      <c r="L50" s="127"/>
      <c r="M50" s="127"/>
      <c r="N50" s="130"/>
      <c r="O50" s="130"/>
      <c r="P50" s="130"/>
      <c r="Q50" s="130"/>
      <c r="R50" s="37" t="s">
        <v>303</v>
      </c>
      <c r="S50" s="38" t="s">
        <v>304</v>
      </c>
      <c r="T50" s="39" t="e">
        <f>IF(T44="",IF(T$3='EandC Reporting logic (NO EDIT)'!$K$13,#REF!,""),VLOOKUP(T44,$A$1:$B$401,2,FALSE))</f>
        <v>#REF!</v>
      </c>
      <c r="U50" s="39" t="e">
        <f>IF(U44="",IF(U$3='EandC Reporting logic (NO EDIT)'!$K$13,#REF!,""),VLOOKUP(U44,$A$1:$B$401,2,FALSE))</f>
        <v>#REF!</v>
      </c>
      <c r="V50" s="39" t="e">
        <f>IF(V44="",IF(V$3='EandC Reporting logic (NO EDIT)'!$K$13,#REF!,""),VLOOKUP(V44,$A$1:$B$401,2,FALSE))</f>
        <v>#REF!</v>
      </c>
      <c r="W50" s="39" t="e">
        <f>IF(W44="",IF(W$3='EandC Reporting logic (NO EDIT)'!$K$13,#REF!,""),VLOOKUP(W44,$A$1:$B$401,2,FALSE))</f>
        <v>#REF!</v>
      </c>
      <c r="X50" s="39"/>
      <c r="Y50" s="39" t="e">
        <f t="shared" ref="Y50" si="38">IF($Q49=1,T50,"")</f>
        <v>#REF!</v>
      </c>
      <c r="Z50" s="39" t="e">
        <f t="shared" ref="Z50" si="39">IF($Q49=1,U50,"")</f>
        <v>#REF!</v>
      </c>
      <c r="AA50" s="39"/>
      <c r="AB50" s="39" t="e">
        <f t="shared" ref="AB50" si="40">IF($Q49=1,W50,"")</f>
        <v>#REF!</v>
      </c>
      <c r="AC50" s="39"/>
    </row>
    <row r="51" spans="1:29" ht="15" thickBot="1">
      <c r="A51" s="5" t="s">
        <v>349</v>
      </c>
      <c r="B51" s="5" t="s">
        <v>350</v>
      </c>
      <c r="D51" s="3" t="e">
        <f t="shared" si="1"/>
        <v>#REF!</v>
      </c>
      <c r="F51" s="4" t="e">
        <f>IF(COUNTA($D$2:D51)&lt;=$E$2,COUNTA($D$2:D51),"")</f>
        <v>#REF!</v>
      </c>
      <c r="K51" s="127"/>
      <c r="L51" s="127"/>
      <c r="M51" s="127"/>
      <c r="N51" s="130"/>
      <c r="O51" s="130"/>
      <c r="P51" s="130"/>
      <c r="Q51" s="130"/>
      <c r="R51" s="37" t="s">
        <v>300</v>
      </c>
      <c r="S51" s="38" t="s">
        <v>306</v>
      </c>
      <c r="T51" s="39" t="e">
        <f>IF(T45="",IF(T$3='EandC Reporting logic (NO EDIT)'!$K$13,#REF!,""),VLOOKUP(T45,$A$1:$B$401,2,FALSE))</f>
        <v>#REF!</v>
      </c>
      <c r="U51" s="39" t="e">
        <f>IF(U45="",IF(U$3='EandC Reporting logic (NO EDIT)'!$K$13,#REF!,""),VLOOKUP(U45,$A$1:$B$401,2,FALSE))</f>
        <v>#REF!</v>
      </c>
      <c r="V51" s="39" t="e">
        <f>IF(V45="",IF(V$3='EandC Reporting logic (NO EDIT)'!$K$13,#REF!,""),VLOOKUP(V45,$A$1:$B$401,2,FALSE))</f>
        <v>#REF!</v>
      </c>
      <c r="W51" s="39" t="e">
        <f>IF(W45="",IF(W$3='EandC Reporting logic (NO EDIT)'!$K$13,#REF!,""),VLOOKUP(W45,$A$1:$B$401,2,FALSE))</f>
        <v>#REF!</v>
      </c>
      <c r="X51" s="39"/>
      <c r="Y51" s="39" t="e">
        <f t="shared" ref="Y51" si="41">IF($Q49=1,T51,"")</f>
        <v>#REF!</v>
      </c>
      <c r="Z51" s="39"/>
      <c r="AA51" s="39"/>
      <c r="AB51" s="39"/>
      <c r="AC51" s="39"/>
    </row>
    <row r="52" spans="1:29" ht="15" thickBot="1">
      <c r="A52" s="5" t="s">
        <v>350</v>
      </c>
      <c r="B52" s="5" t="s">
        <v>351</v>
      </c>
      <c r="D52" s="3" t="e">
        <f t="shared" si="1"/>
        <v>#REF!</v>
      </c>
      <c r="F52" s="4" t="e">
        <f>IF(COUNTA($D$2:D52)&lt;=$E$2,COUNTA($D$2:D52),"")</f>
        <v>#REF!</v>
      </c>
      <c r="K52" s="127"/>
      <c r="L52" s="127"/>
      <c r="M52" s="127"/>
      <c r="N52" s="130"/>
      <c r="O52" s="130"/>
      <c r="P52" s="130"/>
      <c r="Q52" s="130"/>
      <c r="R52" s="37" t="s">
        <v>308</v>
      </c>
      <c r="S52" s="38" t="s">
        <v>306</v>
      </c>
      <c r="T52" s="39" t="e">
        <f>IF(T46="",IF(T$4='EandC Reporting logic (NO EDIT)'!$K$13,#REF!,""),VLOOKUP(T46,$A$1:$B$401,2,FALSE))</f>
        <v>#REF!</v>
      </c>
      <c r="U52" s="39" t="e">
        <f>IF(U46="",IF(U$4='EandC Reporting logic (NO EDIT)'!$K$13,#REF!,""),VLOOKUP(U46,$A$1:$B$401,2,FALSE))</f>
        <v>#REF!</v>
      </c>
      <c r="V52" s="39" t="e">
        <f>IF(V46="",IF(V$4='EandC Reporting logic (NO EDIT)'!$K$13,#REF!,""),VLOOKUP(V46,$A$1:$B$401,2,FALSE))</f>
        <v>#REF!</v>
      </c>
      <c r="W52" s="39" t="e">
        <f>IF(W46="",IF(W$4='EandC Reporting logic (NO EDIT)'!$K$13,#REF!,""),VLOOKUP(W46,$A$1:$B$401,2,FALSE))</f>
        <v>#REF!</v>
      </c>
      <c r="X52" s="39"/>
      <c r="Y52" s="39" t="e">
        <f t="shared" ref="Y52" si="42">IF($Q49=1,T52,"")</f>
        <v>#REF!</v>
      </c>
      <c r="Z52" s="39"/>
      <c r="AA52" s="39" t="e">
        <f t="shared" ref="AA52:AB52" si="43">IF($Q49=1,V52,"")</f>
        <v>#REF!</v>
      </c>
      <c r="AB52" s="39" t="e">
        <f t="shared" si="43"/>
        <v>#REF!</v>
      </c>
      <c r="AC52" s="39"/>
    </row>
    <row r="53" spans="1:29" ht="15" thickBot="1">
      <c r="A53" s="5" t="s">
        <v>351</v>
      </c>
      <c r="B53" s="5" t="s">
        <v>352</v>
      </c>
      <c r="D53" s="3" t="e">
        <f t="shared" si="1"/>
        <v>#REF!</v>
      </c>
      <c r="F53" s="4" t="e">
        <f>IF(COUNTA($D$2:D53)&lt;=$E$2,COUNTA($D$2:D53),"")</f>
        <v>#REF!</v>
      </c>
      <c r="K53" s="127"/>
      <c r="L53" s="127"/>
      <c r="M53" s="127"/>
      <c r="N53" s="130"/>
      <c r="O53" s="130"/>
      <c r="P53" s="130"/>
      <c r="Q53" s="130"/>
      <c r="R53" s="37" t="s">
        <v>308</v>
      </c>
      <c r="S53" s="38" t="s">
        <v>296</v>
      </c>
      <c r="T53" s="39" t="e">
        <f>IF(P49="","",IF(MOD(P49,4)=0, "CY" &amp; ($G$2-1+P49/4), ""))</f>
        <v>#REF!</v>
      </c>
      <c r="U53" s="39"/>
      <c r="V53" s="39"/>
      <c r="W53" s="39"/>
      <c r="X53" s="39"/>
      <c r="Y53" s="39" t="e">
        <f t="shared" ref="Y53" si="44">IF($Q49=1,T53,"")</f>
        <v>#REF!</v>
      </c>
      <c r="Z53" s="39"/>
      <c r="AA53" s="39"/>
      <c r="AB53" s="39"/>
      <c r="AC53" s="39"/>
    </row>
    <row r="54" spans="1:29">
      <c r="A54" s="5" t="s">
        <v>352</v>
      </c>
      <c r="B54" s="5" t="s">
        <v>353</v>
      </c>
      <c r="D54" s="3" t="e">
        <f t="shared" si="1"/>
        <v>#REF!</v>
      </c>
      <c r="F54" s="4" t="e">
        <f>IF(COUNTA($D$2:D54)&lt;=$E$2,COUNTA($D$2:D54),"")</f>
        <v>#REF!</v>
      </c>
      <c r="K54" s="128"/>
      <c r="L54" s="128"/>
      <c r="M54" s="128"/>
      <c r="N54" s="131"/>
      <c r="O54" s="131"/>
      <c r="P54" s="131"/>
      <c r="Q54" s="131"/>
      <c r="R54" s="40" t="s">
        <v>300</v>
      </c>
      <c r="S54" s="41" t="s">
        <v>298</v>
      </c>
      <c r="T54" s="42" t="e">
        <f>IF(MOD(O49,4)=0, "DY" &amp; O49/4, "")</f>
        <v>#REF!</v>
      </c>
      <c r="U54" s="42"/>
      <c r="V54" s="42"/>
      <c r="W54" s="42"/>
      <c r="X54" s="42"/>
      <c r="Y54" s="42" t="e">
        <f t="shared" ref="Y54" si="45">IF($Q49=1,T54,"")</f>
        <v>#REF!</v>
      </c>
      <c r="Z54" s="42"/>
      <c r="AA54" s="42"/>
      <c r="AB54" s="42"/>
      <c r="AC54" s="42"/>
    </row>
    <row r="55" spans="1:29" ht="30.75" customHeight="1" thickBot="1">
      <c r="A55" s="5" t="s">
        <v>353</v>
      </c>
      <c r="B55" s="5" t="s">
        <v>354</v>
      </c>
      <c r="D55" s="3" t="e">
        <f t="shared" si="1"/>
        <v>#REF!</v>
      </c>
      <c r="F55" s="4" t="e">
        <f>IF(COUNTA($D$2:D55)&lt;=$E$2,COUNTA($D$2:D55),"")</f>
        <v>#REF!</v>
      </c>
      <c r="K55" s="132" t="e">
        <f>EDATE(K49,3)</f>
        <v>#REF!</v>
      </c>
      <c r="L55" s="132" t="e">
        <f>IF(L49="","",EDATE(L49,3))</f>
        <v>#REF!</v>
      </c>
      <c r="M55" s="132" t="e">
        <f>IF(M49="","",(EDATE(M49,3)))</f>
        <v>#REF!</v>
      </c>
      <c r="N55" s="135">
        <f>COUNT($K$7:K60)</f>
        <v>0</v>
      </c>
      <c r="O55" s="135" t="e">
        <f t="shared" ref="O55" si="46">N55+$H$4</f>
        <v>#REF!</v>
      </c>
      <c r="P55" s="135" t="e">
        <f>IF(P49="",IF($T$5=K55,4,""),P49+1)</f>
        <v>#REF!</v>
      </c>
      <c r="Q55" s="135" t="e">
        <f>IF(N55&lt;=$E$2,1,0)</f>
        <v>#REF!</v>
      </c>
      <c r="R55" s="31" t="s">
        <v>300</v>
      </c>
      <c r="S55" s="32" t="s">
        <v>312</v>
      </c>
      <c r="T55" s="33" t="e">
        <f>IF(T49="",IF(T$3='EandC Reporting logic (NO EDIT)'!$K$13,#REF!,""),VLOOKUP(T49,$A$1:$B$401,2,FALSE))</f>
        <v>#REF!</v>
      </c>
      <c r="U55" s="33" t="e">
        <f>IF(U49="",IF(U$3='EandC Reporting logic (NO EDIT)'!$K$13,#REF!,""),VLOOKUP(U49,$A$1:$B$401,2,FALSE))</f>
        <v>#REF!</v>
      </c>
      <c r="V55" s="33" t="e">
        <f>IF(V49="",IF(V$3='EandC Reporting logic (NO EDIT)'!$K$13,#REF!,""),VLOOKUP(V49,$A$1:$B$401,2,FALSE))</f>
        <v>#REF!</v>
      </c>
      <c r="W55" s="33" t="e">
        <f>IF(W49="",IF(W$3='EandC Reporting logic (NO EDIT)'!$K$13,#REF!,""),VLOOKUP(W49,$A$1:$B$401,2,FALSE))</f>
        <v>#REF!</v>
      </c>
      <c r="X55" s="33"/>
      <c r="Y55" s="33" t="e">
        <f t="shared" ref="Y55" si="47">IF($Q55=1,T55,"")</f>
        <v>#REF!</v>
      </c>
      <c r="Z55" s="33" t="e">
        <f t="shared" ref="Z55" si="48">IF($Q55=1,U55,"")</f>
        <v>#REF!</v>
      </c>
      <c r="AA55" s="33" t="e">
        <f t="shared" ref="AA55" si="49">IF($Q55=1,V55,"")</f>
        <v>#REF!</v>
      </c>
      <c r="AB55" s="33" t="e">
        <f t="shared" ref="AB55" si="50">IF($Q55=1,W55,"")</f>
        <v>#REF!</v>
      </c>
      <c r="AC55" s="33"/>
    </row>
    <row r="56" spans="1:29" ht="15" thickBot="1">
      <c r="A56" s="5" t="s">
        <v>354</v>
      </c>
      <c r="B56" s="5" t="s">
        <v>355</v>
      </c>
      <c r="D56" s="3" t="e">
        <f t="shared" si="1"/>
        <v>#REF!</v>
      </c>
      <c r="F56" s="4" t="e">
        <f>IF(COUNTA($D$2:D56)&lt;=$E$2,COUNTA($D$2:D56),"")</f>
        <v>#REF!</v>
      </c>
      <c r="K56" s="133"/>
      <c r="L56" s="133"/>
      <c r="M56" s="133"/>
      <c r="N56" s="136"/>
      <c r="O56" s="136"/>
      <c r="P56" s="136"/>
      <c r="Q56" s="136"/>
      <c r="R56" s="23" t="s">
        <v>303</v>
      </c>
      <c r="S56" s="24" t="s">
        <v>304</v>
      </c>
      <c r="T56" s="25" t="e">
        <f>IF(T50="",IF(T$3='EandC Reporting logic (NO EDIT)'!$K$13,#REF!,""),VLOOKUP(T50,$A$1:$B$401,2,FALSE))</f>
        <v>#REF!</v>
      </c>
      <c r="U56" s="25" t="e">
        <f>IF(U50="",IF(U$3='EandC Reporting logic (NO EDIT)'!$K$13,#REF!,""),VLOOKUP(U50,$A$1:$B$401,2,FALSE))</f>
        <v>#REF!</v>
      </c>
      <c r="V56" s="25" t="e">
        <f>IF(V50="",IF(V$3='EandC Reporting logic (NO EDIT)'!$K$13,#REF!,""),VLOOKUP(V50,$A$1:$B$401,2,FALSE))</f>
        <v>#REF!</v>
      </c>
      <c r="W56" s="25" t="e">
        <f>IF(W50="",IF(W$3='EandC Reporting logic (NO EDIT)'!$K$13,#REF!,""),VLOOKUP(W50,$A$1:$B$401,2,FALSE))</f>
        <v>#REF!</v>
      </c>
      <c r="X56" s="25"/>
      <c r="Y56" s="25" t="e">
        <f t="shared" ref="Y56" si="51">IF($Q55=1,T56,"")</f>
        <v>#REF!</v>
      </c>
      <c r="Z56" s="25" t="e">
        <f t="shared" ref="Z56" si="52">IF($Q55=1,U56,"")</f>
        <v>#REF!</v>
      </c>
      <c r="AA56" s="25"/>
      <c r="AB56" s="25" t="e">
        <f t="shared" ref="AB56" si="53">IF($Q55=1,W56,"")</f>
        <v>#REF!</v>
      </c>
      <c r="AC56" s="25"/>
    </row>
    <row r="57" spans="1:29" ht="15" thickBot="1">
      <c r="A57" s="5" t="s">
        <v>355</v>
      </c>
      <c r="B57" s="5" t="s">
        <v>356</v>
      </c>
      <c r="D57" s="3" t="e">
        <f t="shared" si="1"/>
        <v>#REF!</v>
      </c>
      <c r="F57" s="4" t="e">
        <f>IF(COUNTA($D$2:D57)&lt;=$E$2,COUNTA($D$2:D57),"")</f>
        <v>#REF!</v>
      </c>
      <c r="K57" s="133"/>
      <c r="L57" s="133"/>
      <c r="M57" s="133"/>
      <c r="N57" s="136"/>
      <c r="O57" s="136"/>
      <c r="P57" s="136"/>
      <c r="Q57" s="136"/>
      <c r="R57" s="23" t="s">
        <v>300</v>
      </c>
      <c r="S57" s="24" t="s">
        <v>306</v>
      </c>
      <c r="T57" s="25" t="e">
        <f>IF(T51="",IF(T$3='EandC Reporting logic (NO EDIT)'!$K$13,#REF!,""),VLOOKUP(T51,$A$1:$B$401,2,FALSE))</f>
        <v>#REF!</v>
      </c>
      <c r="U57" s="25" t="e">
        <f>IF(U51="",IF(U$3='EandC Reporting logic (NO EDIT)'!$K$13,#REF!,""),VLOOKUP(U51,$A$1:$B$401,2,FALSE))</f>
        <v>#REF!</v>
      </c>
      <c r="V57" s="25" t="e">
        <f>IF(V51="",IF(V$3='EandC Reporting logic (NO EDIT)'!$K$13,#REF!,""),VLOOKUP(V51,$A$1:$B$401,2,FALSE))</f>
        <v>#REF!</v>
      </c>
      <c r="W57" s="25" t="e">
        <f>IF(W51="",IF(W$3='EandC Reporting logic (NO EDIT)'!$K$13,#REF!,""),VLOOKUP(W51,$A$1:$B$401,2,FALSE))</f>
        <v>#REF!</v>
      </c>
      <c r="X57" s="25"/>
      <c r="Y57" s="25" t="e">
        <f t="shared" ref="Y57" si="54">IF($Q55=1,T57,"")</f>
        <v>#REF!</v>
      </c>
      <c r="Z57" s="25"/>
      <c r="AA57" s="25"/>
      <c r="AB57" s="25"/>
      <c r="AC57" s="25"/>
    </row>
    <row r="58" spans="1:29" ht="15" thickBot="1">
      <c r="A58" s="5" t="s">
        <v>356</v>
      </c>
      <c r="B58" s="5" t="s">
        <v>357</v>
      </c>
      <c r="D58" s="3" t="e">
        <f t="shared" si="1"/>
        <v>#REF!</v>
      </c>
      <c r="F58" s="4" t="e">
        <f>IF(COUNTA($D$2:D58)&lt;=$E$2,COUNTA($D$2:D58),"")</f>
        <v>#REF!</v>
      </c>
      <c r="K58" s="133"/>
      <c r="L58" s="133"/>
      <c r="M58" s="133"/>
      <c r="N58" s="136"/>
      <c r="O58" s="136"/>
      <c r="P58" s="136"/>
      <c r="Q58" s="136"/>
      <c r="R58" s="23" t="s">
        <v>308</v>
      </c>
      <c r="S58" s="24" t="s">
        <v>306</v>
      </c>
      <c r="T58" s="25" t="e">
        <f>IF(T52="",IF(T$4='EandC Reporting logic (NO EDIT)'!$K$13,#REF!,""),VLOOKUP(T52,$A$1:$B$401,2,FALSE))</f>
        <v>#REF!</v>
      </c>
      <c r="U58" s="25" t="e">
        <f>IF(U52="",IF(U$4='EandC Reporting logic (NO EDIT)'!$K$13,#REF!,""),VLOOKUP(U52,$A$1:$B$401,2,FALSE))</f>
        <v>#REF!</v>
      </c>
      <c r="V58" s="25" t="e">
        <f>IF(V52="",IF(V$4='EandC Reporting logic (NO EDIT)'!$K$13,#REF!,""),VLOOKUP(V52,$A$1:$B$401,2,FALSE))</f>
        <v>#REF!</v>
      </c>
      <c r="W58" s="25" t="e">
        <f>IF(W52="",IF(W$4='EandC Reporting logic (NO EDIT)'!$K$13,#REF!,""),VLOOKUP(W52,$A$1:$B$401,2,FALSE))</f>
        <v>#REF!</v>
      </c>
      <c r="X58" s="25"/>
      <c r="Y58" s="25" t="e">
        <f t="shared" ref="Y58" si="55">IF($Q55=1,T58,"")</f>
        <v>#REF!</v>
      </c>
      <c r="Z58" s="25"/>
      <c r="AA58" s="25" t="e">
        <f t="shared" ref="AA58:AB58" si="56">IF($Q55=1,V58,"")</f>
        <v>#REF!</v>
      </c>
      <c r="AB58" s="25" t="e">
        <f t="shared" si="56"/>
        <v>#REF!</v>
      </c>
      <c r="AC58" s="25"/>
    </row>
    <row r="59" spans="1:29" ht="15" thickBot="1">
      <c r="A59" s="5" t="s">
        <v>357</v>
      </c>
      <c r="B59" s="5" t="s">
        <v>358</v>
      </c>
      <c r="D59" s="3" t="e">
        <f t="shared" si="1"/>
        <v>#REF!</v>
      </c>
      <c r="F59" s="4" t="e">
        <f>IF(COUNTA($D$2:D59)&lt;=$E$2,COUNTA($D$2:D59),"")</f>
        <v>#REF!</v>
      </c>
      <c r="K59" s="133"/>
      <c r="L59" s="133"/>
      <c r="M59" s="133"/>
      <c r="N59" s="136"/>
      <c r="O59" s="136"/>
      <c r="P59" s="136"/>
      <c r="Q59" s="136"/>
      <c r="R59" s="23" t="s">
        <v>308</v>
      </c>
      <c r="S59" s="24" t="s">
        <v>296</v>
      </c>
      <c r="T59" s="25" t="e">
        <f t="shared" ref="T59" si="57">IF(P55="","",IF(MOD(P55,4)=0, "CY" &amp; ($G$2-1+P55/4), ""))</f>
        <v>#REF!</v>
      </c>
      <c r="U59" s="25"/>
      <c r="V59" s="25"/>
      <c r="W59" s="25"/>
      <c r="X59" s="25"/>
      <c r="Y59" s="25" t="e">
        <f t="shared" ref="Y59" si="58">IF($Q55=1,T59,"")</f>
        <v>#REF!</v>
      </c>
      <c r="Z59" s="25"/>
      <c r="AA59" s="25"/>
      <c r="AB59" s="25"/>
      <c r="AC59" s="25"/>
    </row>
    <row r="60" spans="1:29">
      <c r="A60" s="5" t="s">
        <v>358</v>
      </c>
      <c r="B60" s="5" t="s">
        <v>359</v>
      </c>
      <c r="D60" s="3" t="e">
        <f t="shared" si="1"/>
        <v>#REF!</v>
      </c>
      <c r="F60" s="4" t="e">
        <f>IF(COUNTA($D$2:D60)&lt;=$E$2,COUNTA($D$2:D60),"")</f>
        <v>#REF!</v>
      </c>
      <c r="K60" s="134"/>
      <c r="L60" s="134"/>
      <c r="M60" s="134"/>
      <c r="N60" s="137"/>
      <c r="O60" s="137"/>
      <c r="P60" s="137"/>
      <c r="Q60" s="137"/>
      <c r="R60" s="27" t="s">
        <v>300</v>
      </c>
      <c r="S60" s="28" t="s">
        <v>298</v>
      </c>
      <c r="T60" s="29" t="e">
        <f t="shared" ref="T60" si="59">IF(MOD(O55,4)=0, "DY" &amp; O55/4, "")</f>
        <v>#REF!</v>
      </c>
      <c r="U60" s="29"/>
      <c r="V60" s="29"/>
      <c r="W60" s="29"/>
      <c r="X60" s="29"/>
      <c r="Y60" s="29" t="e">
        <f t="shared" ref="Y60" si="60">IF($Q55=1,T60,"")</f>
        <v>#REF!</v>
      </c>
      <c r="Z60" s="29"/>
      <c r="AA60" s="29"/>
      <c r="AB60" s="29"/>
      <c r="AC60" s="29"/>
    </row>
    <row r="61" spans="1:29" ht="15" thickBot="1">
      <c r="A61" s="5" t="s">
        <v>359</v>
      </c>
      <c r="B61" s="5" t="s">
        <v>360</v>
      </c>
      <c r="D61" s="3" t="e">
        <f t="shared" si="1"/>
        <v>#REF!</v>
      </c>
      <c r="F61" s="4" t="e">
        <f>IF(COUNTA($D$2:D61)&lt;=$E$2,COUNTA($D$2:D61),"")</f>
        <v>#REF!</v>
      </c>
      <c r="K61" s="132" t="e">
        <f>EDATE(K55,3)</f>
        <v>#REF!</v>
      </c>
      <c r="L61" s="132" t="e">
        <f>IF(L55="","",EDATE(L55,3))</f>
        <v>#REF!</v>
      </c>
      <c r="M61" s="132" t="e">
        <f>IF(M55="","",(EDATE(M55,3)))</f>
        <v>#REF!</v>
      </c>
      <c r="N61" s="135">
        <f>COUNT($K$7:K66)</f>
        <v>0</v>
      </c>
      <c r="O61" s="135" t="e">
        <f t="shared" ref="O61" si="61">N61+$H$4</f>
        <v>#REF!</v>
      </c>
      <c r="P61" s="135" t="e">
        <f>IF(P55="",IF($T$5=K61,4,""),P55+1)</f>
        <v>#REF!</v>
      </c>
      <c r="Q61" s="135" t="e">
        <f>IF(N61&lt;=$E$2,1,0)</f>
        <v>#REF!</v>
      </c>
      <c r="R61" s="31" t="s">
        <v>300</v>
      </c>
      <c r="S61" s="32" t="s">
        <v>312</v>
      </c>
      <c r="T61" s="33" t="e">
        <f>IF(T55="",IF(T$3='EandC Reporting logic (NO EDIT)'!$K$13,#REF!,""),VLOOKUP(T55,$A$1:$B$401,2,FALSE))</f>
        <v>#REF!</v>
      </c>
      <c r="U61" s="33" t="e">
        <f>IF(U55="",IF(U$3='EandC Reporting logic (NO EDIT)'!$K$13,#REF!,""),VLOOKUP(U55,$A$1:$B$401,2,FALSE))</f>
        <v>#REF!</v>
      </c>
      <c r="V61" s="33" t="e">
        <f>IF(V55="",IF(V$3='EandC Reporting logic (NO EDIT)'!$K$13,#REF!,""),VLOOKUP(V55,$A$1:$B$401,2,FALSE))</f>
        <v>#REF!</v>
      </c>
      <c r="W61" s="33" t="e">
        <f>IF(W55="",IF(W$3='EandC Reporting logic (NO EDIT)'!$K$13,#REF!,""),VLOOKUP(W55,$A$1:$B$401,2,FALSE))</f>
        <v>#REF!</v>
      </c>
      <c r="X61" s="33"/>
      <c r="Y61" s="33" t="e">
        <f t="shared" ref="Y61" si="62">IF($Q61=1,T61,"")</f>
        <v>#REF!</v>
      </c>
      <c r="Z61" s="33" t="e">
        <f t="shared" ref="Z61" si="63">IF($Q61=1,U61,"")</f>
        <v>#REF!</v>
      </c>
      <c r="AA61" s="33" t="e">
        <f t="shared" ref="AA61" si="64">IF($Q61=1,V61,"")</f>
        <v>#REF!</v>
      </c>
      <c r="AB61" s="33" t="e">
        <f t="shared" ref="AB61" si="65">IF($Q61=1,W61,"")</f>
        <v>#REF!</v>
      </c>
      <c r="AC61" s="33"/>
    </row>
    <row r="62" spans="1:29" ht="15" thickBot="1">
      <c r="A62" s="5" t="s">
        <v>360</v>
      </c>
      <c r="B62" s="5" t="s">
        <v>361</v>
      </c>
      <c r="D62" s="3" t="e">
        <f t="shared" si="1"/>
        <v>#REF!</v>
      </c>
      <c r="F62" s="4" t="e">
        <f>IF(COUNTA($D$2:D62)&lt;=$E$2,COUNTA($D$2:D62),"")</f>
        <v>#REF!</v>
      </c>
      <c r="K62" s="133"/>
      <c r="L62" s="133"/>
      <c r="M62" s="133"/>
      <c r="N62" s="136"/>
      <c r="O62" s="136"/>
      <c r="P62" s="136"/>
      <c r="Q62" s="136"/>
      <c r="R62" s="23" t="s">
        <v>303</v>
      </c>
      <c r="S62" s="24" t="s">
        <v>304</v>
      </c>
      <c r="T62" s="25" t="e">
        <f>IF(T56="",IF(T$3='EandC Reporting logic (NO EDIT)'!$K$13,#REF!,""),VLOOKUP(T56,$A$1:$B$401,2,FALSE))</f>
        <v>#REF!</v>
      </c>
      <c r="U62" s="25" t="e">
        <f>IF(U56="",IF(U$3='EandC Reporting logic (NO EDIT)'!$K$13,#REF!,""),VLOOKUP(U56,$A$1:$B$401,2,FALSE))</f>
        <v>#REF!</v>
      </c>
      <c r="V62" s="25" t="e">
        <f>IF(V56="",IF(V$3='EandC Reporting logic (NO EDIT)'!$K$13,#REF!,""),VLOOKUP(V56,$A$1:$B$401,2,FALSE))</f>
        <v>#REF!</v>
      </c>
      <c r="W62" s="25" t="e">
        <f>IF(W56="",IF(W$3='EandC Reporting logic (NO EDIT)'!$K$13,#REF!,""),VLOOKUP(W56,$A$1:$B$401,2,FALSE))</f>
        <v>#REF!</v>
      </c>
      <c r="X62" s="25"/>
      <c r="Y62" s="25" t="e">
        <f t="shared" ref="Y62" si="66">IF($Q61=1,T62,"")</f>
        <v>#REF!</v>
      </c>
      <c r="Z62" s="25" t="e">
        <f t="shared" ref="Z62" si="67">IF($Q61=1,U62,"")</f>
        <v>#REF!</v>
      </c>
      <c r="AA62" s="25"/>
      <c r="AB62" s="25" t="e">
        <f t="shared" ref="AB62" si="68">IF($Q61=1,W62,"")</f>
        <v>#REF!</v>
      </c>
      <c r="AC62" s="25"/>
    </row>
    <row r="63" spans="1:29" ht="15" thickBot="1">
      <c r="A63" s="5" t="s">
        <v>361</v>
      </c>
      <c r="B63" s="5" t="s">
        <v>362</v>
      </c>
      <c r="D63" s="3" t="e">
        <f t="shared" si="1"/>
        <v>#REF!</v>
      </c>
      <c r="F63" s="4" t="e">
        <f>IF(COUNTA($D$2:D63)&lt;=$E$2,COUNTA($D$2:D63),"")</f>
        <v>#REF!</v>
      </c>
      <c r="K63" s="133"/>
      <c r="L63" s="133"/>
      <c r="M63" s="133"/>
      <c r="N63" s="136"/>
      <c r="O63" s="136"/>
      <c r="P63" s="136"/>
      <c r="Q63" s="136"/>
      <c r="R63" s="23" t="s">
        <v>300</v>
      </c>
      <c r="S63" s="24" t="s">
        <v>306</v>
      </c>
      <c r="T63" s="25" t="e">
        <f>IF(T57="",IF(T$3='EandC Reporting logic (NO EDIT)'!$K$13,#REF!,""),VLOOKUP(T57,$A$1:$B$401,2,FALSE))</f>
        <v>#REF!</v>
      </c>
      <c r="U63" s="25" t="e">
        <f>IF(U57="",IF(U$3='EandC Reporting logic (NO EDIT)'!$K$13,#REF!,""),VLOOKUP(U57,$A$1:$B$401,2,FALSE))</f>
        <v>#REF!</v>
      </c>
      <c r="V63" s="25" t="e">
        <f>IF(V57="",IF(V$3='EandC Reporting logic (NO EDIT)'!$K$13,#REF!,""),VLOOKUP(V57,$A$1:$B$401,2,FALSE))</f>
        <v>#REF!</v>
      </c>
      <c r="W63" s="25" t="e">
        <f>IF(W57="",IF(W$3='EandC Reporting logic (NO EDIT)'!$K$13,#REF!,""),VLOOKUP(W57,$A$1:$B$401,2,FALSE))</f>
        <v>#REF!</v>
      </c>
      <c r="X63" s="25"/>
      <c r="Y63" s="25" t="e">
        <f t="shared" ref="Y63" si="69">IF($Q61=1,T63,"")</f>
        <v>#REF!</v>
      </c>
      <c r="Z63" s="25"/>
      <c r="AA63" s="25"/>
      <c r="AB63" s="25"/>
      <c r="AC63" s="25"/>
    </row>
    <row r="64" spans="1:29" ht="15" thickBot="1">
      <c r="A64" s="5" t="s">
        <v>362</v>
      </c>
      <c r="B64" s="5" t="s">
        <v>363</v>
      </c>
      <c r="D64" s="3" t="e">
        <f t="shared" si="1"/>
        <v>#REF!</v>
      </c>
      <c r="F64" s="4" t="e">
        <f>IF(COUNTA($D$2:D64)&lt;=$E$2,COUNTA($D$2:D64),"")</f>
        <v>#REF!</v>
      </c>
      <c r="K64" s="133"/>
      <c r="L64" s="133"/>
      <c r="M64" s="133"/>
      <c r="N64" s="136"/>
      <c r="O64" s="136"/>
      <c r="P64" s="136"/>
      <c r="Q64" s="136"/>
      <c r="R64" s="23" t="s">
        <v>308</v>
      </c>
      <c r="S64" s="24" t="s">
        <v>306</v>
      </c>
      <c r="T64" s="25" t="e">
        <f>IF(T58="",IF(T$4='EandC Reporting logic (NO EDIT)'!$K$13,#REF!,""),VLOOKUP(T58,$A$1:$B$401,2,FALSE))</f>
        <v>#REF!</v>
      </c>
      <c r="U64" s="25" t="e">
        <f>IF(U58="",IF(U$4='EandC Reporting logic (NO EDIT)'!$K$13,#REF!,""),VLOOKUP(U58,$A$1:$B$401,2,FALSE))</f>
        <v>#REF!</v>
      </c>
      <c r="V64" s="25" t="e">
        <f>IF(V58="",IF(V$4='EandC Reporting logic (NO EDIT)'!$K$13,#REF!,""),VLOOKUP(V58,$A$1:$B$401,2,FALSE))</f>
        <v>#REF!</v>
      </c>
      <c r="W64" s="25" t="e">
        <f>IF(W58="",IF(W$4='EandC Reporting logic (NO EDIT)'!$K$13,#REF!,""),VLOOKUP(W58,$A$1:$B$401,2,FALSE))</f>
        <v>#REF!</v>
      </c>
      <c r="X64" s="25"/>
      <c r="Y64" s="25" t="e">
        <f t="shared" ref="Y64" si="70">IF($Q61=1,T64,"")</f>
        <v>#REF!</v>
      </c>
      <c r="Z64" s="25"/>
      <c r="AA64" s="25" t="e">
        <f t="shared" ref="AA64:AB64" si="71">IF($Q61=1,V64,"")</f>
        <v>#REF!</v>
      </c>
      <c r="AB64" s="25" t="e">
        <f t="shared" si="71"/>
        <v>#REF!</v>
      </c>
      <c r="AC64" s="25"/>
    </row>
    <row r="65" spans="1:29" ht="15" thickBot="1">
      <c r="A65" s="5" t="s">
        <v>363</v>
      </c>
      <c r="B65" s="5" t="s">
        <v>364</v>
      </c>
      <c r="D65" s="3" t="e">
        <f t="shared" si="1"/>
        <v>#REF!</v>
      </c>
      <c r="F65" s="4" t="e">
        <f>IF(COUNTA($D$2:D65)&lt;=$E$2,COUNTA($D$2:D65),"")</f>
        <v>#REF!</v>
      </c>
      <c r="K65" s="133"/>
      <c r="L65" s="133"/>
      <c r="M65" s="133"/>
      <c r="N65" s="136"/>
      <c r="O65" s="136"/>
      <c r="P65" s="136"/>
      <c r="Q65" s="136"/>
      <c r="R65" s="23" t="s">
        <v>308</v>
      </c>
      <c r="S65" s="24" t="s">
        <v>296</v>
      </c>
      <c r="T65" s="25" t="e">
        <f t="shared" ref="T65" si="72">IF(P61="","",IF(MOD(P61,4)=0, "CY" &amp; ($G$2-1+P61/4), ""))</f>
        <v>#REF!</v>
      </c>
      <c r="U65" s="25"/>
      <c r="V65" s="25"/>
      <c r="W65" s="25"/>
      <c r="X65" s="25"/>
      <c r="Y65" s="25" t="e">
        <f t="shared" ref="Y65" si="73">IF($Q61=1,T65,"")</f>
        <v>#REF!</v>
      </c>
      <c r="Z65" s="25"/>
      <c r="AA65" s="25"/>
      <c r="AB65" s="25"/>
      <c r="AC65" s="25"/>
    </row>
    <row r="66" spans="1:29">
      <c r="A66" s="5" t="s">
        <v>364</v>
      </c>
      <c r="B66" s="5" t="s">
        <v>365</v>
      </c>
      <c r="D66" s="3" t="e">
        <f t="shared" si="1"/>
        <v>#REF!</v>
      </c>
      <c r="F66" s="4" t="e">
        <f>IF(COUNTA($D$2:D66)&lt;=$E$2,COUNTA($D$2:D66),"")</f>
        <v>#REF!</v>
      </c>
      <c r="K66" s="134"/>
      <c r="L66" s="134"/>
      <c r="M66" s="134"/>
      <c r="N66" s="137"/>
      <c r="O66" s="137"/>
      <c r="P66" s="137"/>
      <c r="Q66" s="137"/>
      <c r="R66" s="27" t="s">
        <v>300</v>
      </c>
      <c r="S66" s="28" t="s">
        <v>298</v>
      </c>
      <c r="T66" s="29" t="e">
        <f t="shared" ref="T66" si="74">IF(MOD(O61,4)=0, "DY" &amp; O61/4, "")</f>
        <v>#REF!</v>
      </c>
      <c r="U66" s="29"/>
      <c r="V66" s="29"/>
      <c r="W66" s="29"/>
      <c r="X66" s="29"/>
      <c r="Y66" s="29" t="e">
        <f t="shared" ref="Y66" si="75">IF($Q61=1,T66,"")</f>
        <v>#REF!</v>
      </c>
      <c r="Z66" s="29"/>
      <c r="AA66" s="29"/>
      <c r="AB66" s="29"/>
      <c r="AC66" s="29"/>
    </row>
    <row r="67" spans="1:29" ht="30.75" customHeight="1" thickBot="1">
      <c r="A67" s="5" t="s">
        <v>365</v>
      </c>
      <c r="B67" s="5" t="s">
        <v>366</v>
      </c>
      <c r="D67" s="3" t="e">
        <f t="shared" si="1"/>
        <v>#REF!</v>
      </c>
      <c r="F67" s="4" t="e">
        <f>IF(COUNTA($D$2:D67)&lt;=$E$2,COUNTA($D$2:D67),"")</f>
        <v>#REF!</v>
      </c>
      <c r="K67" s="132" t="e">
        <f>EDATE(K61,3)</f>
        <v>#REF!</v>
      </c>
      <c r="L67" s="132" t="e">
        <f>IF(L61="","",EDATE(L61,3))</f>
        <v>#REF!</v>
      </c>
      <c r="M67" s="132" t="e">
        <f>IF(M61="","",(EDATE(M61,3)))</f>
        <v>#REF!</v>
      </c>
      <c r="N67" s="135">
        <f>COUNT($K$7:K72)</f>
        <v>0</v>
      </c>
      <c r="O67" s="135" t="e">
        <f t="shared" ref="O67" si="76">N67+$H$4</f>
        <v>#REF!</v>
      </c>
      <c r="P67" s="135" t="e">
        <f>IF(P61="",IF($T$5=K67,4,""),P61+1)</f>
        <v>#REF!</v>
      </c>
      <c r="Q67" s="135" t="e">
        <f>IF(N67&lt;=$E$2,1,0)</f>
        <v>#REF!</v>
      </c>
      <c r="R67" s="31" t="s">
        <v>300</v>
      </c>
      <c r="S67" s="32" t="s">
        <v>312</v>
      </c>
      <c r="T67" s="33" t="e">
        <f>IF(T61="",IF(T$3='EandC Reporting logic (NO EDIT)'!$K$13,#REF!,""),VLOOKUP(T61,$A$1:$B$401,2,FALSE))</f>
        <v>#REF!</v>
      </c>
      <c r="U67" s="33" t="e">
        <f>IF(U61="",IF(U$3='EandC Reporting logic (NO EDIT)'!$K$13,#REF!,""),VLOOKUP(U61,$A$1:$B$401,2,FALSE))</f>
        <v>#REF!</v>
      </c>
      <c r="V67" s="33" t="e">
        <f>IF(V61="",IF(V$3='EandC Reporting logic (NO EDIT)'!$K$13,#REF!,""),VLOOKUP(V61,$A$1:$B$401,2,FALSE))</f>
        <v>#REF!</v>
      </c>
      <c r="W67" s="33" t="e">
        <f>IF(W61="",IF(W$3='EandC Reporting logic (NO EDIT)'!$K$13,#REF!,""),VLOOKUP(W61,$A$1:$B$401,2,FALSE))</f>
        <v>#REF!</v>
      </c>
      <c r="X67" s="33"/>
      <c r="Y67" s="33" t="e">
        <f t="shared" ref="Y67" si="77">IF($Q67=1,T67,"")</f>
        <v>#REF!</v>
      </c>
      <c r="Z67" s="33" t="e">
        <f t="shared" ref="Z67" si="78">IF($Q67=1,U67,"")</f>
        <v>#REF!</v>
      </c>
      <c r="AA67" s="33" t="e">
        <f t="shared" ref="AA67" si="79">IF($Q67=1,V67,"")</f>
        <v>#REF!</v>
      </c>
      <c r="AB67" s="33" t="e">
        <f t="shared" ref="AB67" si="80">IF($Q67=1,W67,"")</f>
        <v>#REF!</v>
      </c>
      <c r="AC67" s="33"/>
    </row>
    <row r="68" spans="1:29" ht="15" thickBot="1">
      <c r="A68" s="5" t="s">
        <v>366</v>
      </c>
      <c r="B68" s="5" t="s">
        <v>367</v>
      </c>
      <c r="D68" s="3" t="e">
        <f t="shared" ref="D68:D131" si="81">IF(D67="","",VLOOKUP(D67,$A$1:$B$401,2,FALSE))</f>
        <v>#REF!</v>
      </c>
      <c r="F68" s="4" t="e">
        <f>IF(COUNTA($D$2:D68)&lt;=$E$2,COUNTA($D$2:D68),"")</f>
        <v>#REF!</v>
      </c>
      <c r="K68" s="133"/>
      <c r="L68" s="133"/>
      <c r="M68" s="133"/>
      <c r="N68" s="136"/>
      <c r="O68" s="136"/>
      <c r="P68" s="136"/>
      <c r="Q68" s="136"/>
      <c r="R68" s="23" t="s">
        <v>303</v>
      </c>
      <c r="S68" s="24" t="s">
        <v>304</v>
      </c>
      <c r="T68" s="25" t="e">
        <f>IF(T62="",IF(T$3='EandC Reporting logic (NO EDIT)'!$K$13,#REF!,""),VLOOKUP(T62,$A$1:$B$401,2,FALSE))</f>
        <v>#REF!</v>
      </c>
      <c r="U68" s="25" t="e">
        <f>IF(U62="",IF(U$3='EandC Reporting logic (NO EDIT)'!$K$13,#REF!,""),VLOOKUP(U62,$A$1:$B$401,2,FALSE))</f>
        <v>#REF!</v>
      </c>
      <c r="V68" s="25" t="e">
        <f>IF(V62="",IF(V$3='EandC Reporting logic (NO EDIT)'!$K$13,#REF!,""),VLOOKUP(V62,$A$1:$B$401,2,FALSE))</f>
        <v>#REF!</v>
      </c>
      <c r="W68" s="25" t="e">
        <f>IF(W62="",IF(W$3='EandC Reporting logic (NO EDIT)'!$K$13,#REF!,""),VLOOKUP(W62,$A$1:$B$401,2,FALSE))</f>
        <v>#REF!</v>
      </c>
      <c r="X68" s="25"/>
      <c r="Y68" s="25" t="e">
        <f t="shared" ref="Y68" si="82">IF($Q67=1,T68,"")</f>
        <v>#REF!</v>
      </c>
      <c r="Z68" s="25" t="e">
        <f t="shared" ref="Z68" si="83">IF($Q67=1,U68,"")</f>
        <v>#REF!</v>
      </c>
      <c r="AA68" s="25"/>
      <c r="AB68" s="25" t="e">
        <f t="shared" ref="AB68" si="84">IF($Q67=1,W68,"")</f>
        <v>#REF!</v>
      </c>
      <c r="AC68" s="25"/>
    </row>
    <row r="69" spans="1:29" ht="15" thickBot="1">
      <c r="A69" s="5" t="s">
        <v>367</v>
      </c>
      <c r="B69" s="5" t="s">
        <v>368</v>
      </c>
      <c r="D69" s="3" t="e">
        <f t="shared" si="81"/>
        <v>#REF!</v>
      </c>
      <c r="F69" s="4" t="e">
        <f>IF(COUNTA($D$2:D69)&lt;=$E$2,COUNTA($D$2:D69),"")</f>
        <v>#REF!</v>
      </c>
      <c r="K69" s="133"/>
      <c r="L69" s="133"/>
      <c r="M69" s="133"/>
      <c r="N69" s="136"/>
      <c r="O69" s="136"/>
      <c r="P69" s="136"/>
      <c r="Q69" s="136"/>
      <c r="R69" s="23" t="s">
        <v>300</v>
      </c>
      <c r="S69" s="24" t="s">
        <v>306</v>
      </c>
      <c r="T69" s="25" t="e">
        <f>IF(T63="",IF(T$3='EandC Reporting logic (NO EDIT)'!$K$13,#REF!,""),VLOOKUP(T63,$A$1:$B$401,2,FALSE))</f>
        <v>#REF!</v>
      </c>
      <c r="U69" s="25" t="e">
        <f>IF(U63="",IF(U$3='EandC Reporting logic (NO EDIT)'!$K$13,#REF!,""),VLOOKUP(U63,$A$1:$B$401,2,FALSE))</f>
        <v>#REF!</v>
      </c>
      <c r="V69" s="25" t="e">
        <f>IF(V63="",IF(V$3='EandC Reporting logic (NO EDIT)'!$K$13,#REF!,""),VLOOKUP(V63,$A$1:$B$401,2,FALSE))</f>
        <v>#REF!</v>
      </c>
      <c r="W69" s="25" t="e">
        <f>IF(W63="",IF(W$3='EandC Reporting logic (NO EDIT)'!$K$13,#REF!,""),VLOOKUP(W63,$A$1:$B$401,2,FALSE))</f>
        <v>#REF!</v>
      </c>
      <c r="X69" s="25"/>
      <c r="Y69" s="25" t="e">
        <f t="shared" ref="Y69" si="85">IF($Q67=1,T69,"")</f>
        <v>#REF!</v>
      </c>
      <c r="Z69" s="25"/>
      <c r="AA69" s="25"/>
      <c r="AB69" s="25"/>
      <c r="AC69" s="25"/>
    </row>
    <row r="70" spans="1:29" ht="15" thickBot="1">
      <c r="A70" s="5" t="s">
        <v>368</v>
      </c>
      <c r="B70" s="5" t="s">
        <v>369</v>
      </c>
      <c r="D70" s="3" t="e">
        <f t="shared" si="81"/>
        <v>#REF!</v>
      </c>
      <c r="F70" s="4" t="e">
        <f>IF(COUNTA($D$2:D70)&lt;=$E$2,COUNTA($D$2:D70),"")</f>
        <v>#REF!</v>
      </c>
      <c r="K70" s="133"/>
      <c r="L70" s="133"/>
      <c r="M70" s="133"/>
      <c r="N70" s="136"/>
      <c r="O70" s="136"/>
      <c r="P70" s="136"/>
      <c r="Q70" s="136"/>
      <c r="R70" s="23" t="s">
        <v>308</v>
      </c>
      <c r="S70" s="24" t="s">
        <v>306</v>
      </c>
      <c r="T70" s="25" t="e">
        <f>IF(T64="",IF(T$4='EandC Reporting logic (NO EDIT)'!$K$13,#REF!,""),VLOOKUP(T64,$A$1:$B$401,2,FALSE))</f>
        <v>#REF!</v>
      </c>
      <c r="U70" s="25" t="e">
        <f>IF(U64="",IF(U$4='EandC Reporting logic (NO EDIT)'!$K$13,#REF!,""),VLOOKUP(U64,$A$1:$B$401,2,FALSE))</f>
        <v>#REF!</v>
      </c>
      <c r="V70" s="25" t="e">
        <f>IF(V64="",IF(V$4='EandC Reporting logic (NO EDIT)'!$K$13,#REF!,""),VLOOKUP(V64,$A$1:$B$401,2,FALSE))</f>
        <v>#REF!</v>
      </c>
      <c r="W70" s="25" t="e">
        <f>IF(W64="",IF(W$4='EandC Reporting logic (NO EDIT)'!$K$13,#REF!,""),VLOOKUP(W64,$A$1:$B$401,2,FALSE))</f>
        <v>#REF!</v>
      </c>
      <c r="X70" s="25"/>
      <c r="Y70" s="25" t="e">
        <f t="shared" ref="Y70" si="86">IF($Q67=1,T70,"")</f>
        <v>#REF!</v>
      </c>
      <c r="Z70" s="25"/>
      <c r="AA70" s="25" t="e">
        <f t="shared" ref="AA70:AB70" si="87">IF($Q67=1,V70,"")</f>
        <v>#REF!</v>
      </c>
      <c r="AB70" s="25" t="e">
        <f t="shared" si="87"/>
        <v>#REF!</v>
      </c>
      <c r="AC70" s="25"/>
    </row>
    <row r="71" spans="1:29" ht="15" thickBot="1">
      <c r="A71" s="5" t="s">
        <v>369</v>
      </c>
      <c r="B71" s="5" t="s">
        <v>370</v>
      </c>
      <c r="D71" s="3" t="e">
        <f t="shared" si="81"/>
        <v>#REF!</v>
      </c>
      <c r="F71" s="4" t="e">
        <f>IF(COUNTA($D$2:D71)&lt;=$E$2,COUNTA($D$2:D71),"")</f>
        <v>#REF!</v>
      </c>
      <c r="K71" s="133"/>
      <c r="L71" s="133"/>
      <c r="M71" s="133"/>
      <c r="N71" s="136"/>
      <c r="O71" s="136"/>
      <c r="P71" s="136"/>
      <c r="Q71" s="136"/>
      <c r="R71" s="23" t="s">
        <v>308</v>
      </c>
      <c r="S71" s="24" t="s">
        <v>296</v>
      </c>
      <c r="T71" s="25" t="e">
        <f t="shared" ref="T71" si="88">IF(P67="","",IF(MOD(P67,4)=0, "CY" &amp; ($G$2-1+P67/4), ""))</f>
        <v>#REF!</v>
      </c>
      <c r="U71" s="25"/>
      <c r="V71" s="25"/>
      <c r="W71" s="25"/>
      <c r="X71" s="25"/>
      <c r="Y71" s="25" t="e">
        <f t="shared" ref="Y71" si="89">IF($Q67=1,T71,"")</f>
        <v>#REF!</v>
      </c>
      <c r="Z71" s="25"/>
      <c r="AA71" s="25"/>
      <c r="AB71" s="25"/>
      <c r="AC71" s="25"/>
    </row>
    <row r="72" spans="1:29">
      <c r="A72" s="5" t="s">
        <v>370</v>
      </c>
      <c r="B72" s="5" t="s">
        <v>371</v>
      </c>
      <c r="D72" s="3" t="e">
        <f t="shared" si="81"/>
        <v>#REF!</v>
      </c>
      <c r="F72" s="4" t="e">
        <f>IF(COUNTA($D$2:D72)&lt;=$E$2,COUNTA($D$2:D72),"")</f>
        <v>#REF!</v>
      </c>
      <c r="K72" s="134"/>
      <c r="L72" s="134"/>
      <c r="M72" s="134"/>
      <c r="N72" s="137"/>
      <c r="O72" s="137"/>
      <c r="P72" s="137"/>
      <c r="Q72" s="137"/>
      <c r="R72" s="27" t="s">
        <v>300</v>
      </c>
      <c r="S72" s="28" t="s">
        <v>298</v>
      </c>
      <c r="T72" s="29" t="e">
        <f t="shared" ref="T72" si="90">IF(MOD(O67,4)=0, "DY" &amp; O67/4, "")</f>
        <v>#REF!</v>
      </c>
      <c r="U72" s="29"/>
      <c r="V72" s="29"/>
      <c r="W72" s="29"/>
      <c r="X72" s="29"/>
      <c r="Y72" s="29" t="e">
        <f t="shared" ref="Y72" si="91">IF($Q67=1,T72,"")</f>
        <v>#REF!</v>
      </c>
      <c r="Z72" s="29"/>
      <c r="AA72" s="29"/>
      <c r="AB72" s="29"/>
      <c r="AC72" s="29"/>
    </row>
    <row r="73" spans="1:29" ht="30.75" customHeight="1" thickBot="1">
      <c r="A73" s="5" t="s">
        <v>371</v>
      </c>
      <c r="B73" s="5" t="s">
        <v>372</v>
      </c>
      <c r="D73" s="3" t="e">
        <f t="shared" si="81"/>
        <v>#REF!</v>
      </c>
      <c r="F73" s="4" t="e">
        <f>IF(COUNTA($D$2:D73)&lt;=$E$2,COUNTA($D$2:D73),"")</f>
        <v>#REF!</v>
      </c>
      <c r="K73" s="132" t="e">
        <f>EDATE(K67,3)</f>
        <v>#REF!</v>
      </c>
      <c r="L73" s="132" t="e">
        <f>IF(L67="","",EDATE(L67,3))</f>
        <v>#REF!</v>
      </c>
      <c r="M73" s="132" t="e">
        <f>IF(M67="","",(EDATE(M67,3)))</f>
        <v>#REF!</v>
      </c>
      <c r="N73" s="135">
        <f>COUNT($K$7:K78)</f>
        <v>0</v>
      </c>
      <c r="O73" s="135" t="e">
        <f t="shared" ref="O73" si="92">N73+$H$4</f>
        <v>#REF!</v>
      </c>
      <c r="P73" s="135" t="e">
        <f>IF(P67="",IF($T$5=K73,4,""),P67+1)</f>
        <v>#REF!</v>
      </c>
      <c r="Q73" s="135" t="e">
        <f>IF(N73&lt;=$E$2,1,0)</f>
        <v>#REF!</v>
      </c>
      <c r="R73" s="31" t="s">
        <v>300</v>
      </c>
      <c r="S73" s="32" t="s">
        <v>312</v>
      </c>
      <c r="T73" s="33" t="e">
        <f>IF(T67="",IF(T$3='EandC Reporting logic (NO EDIT)'!$K$13,#REF!,""),VLOOKUP(T67,$A$1:$B$401,2,FALSE))</f>
        <v>#REF!</v>
      </c>
      <c r="U73" s="33" t="e">
        <f>IF(U67="",IF(U$3='EandC Reporting logic (NO EDIT)'!$K$13,#REF!,""),VLOOKUP(U67,$A$1:$B$401,2,FALSE))</f>
        <v>#REF!</v>
      </c>
      <c r="V73" s="33" t="e">
        <f>IF(V67="",IF(V$3='EandC Reporting logic (NO EDIT)'!$K$13,#REF!,""),VLOOKUP(V67,$A$1:$B$401,2,FALSE))</f>
        <v>#REF!</v>
      </c>
      <c r="W73" s="33" t="e">
        <f>IF(W67="",IF(W$3='EandC Reporting logic (NO EDIT)'!$K$13,#REF!,""),VLOOKUP(W67,$A$1:$B$401,2,FALSE))</f>
        <v>#REF!</v>
      </c>
      <c r="X73" s="33"/>
      <c r="Y73" s="33" t="e">
        <f t="shared" ref="Y73" si="93">IF($Q73=1,T73,"")</f>
        <v>#REF!</v>
      </c>
      <c r="Z73" s="33" t="e">
        <f t="shared" ref="Z73" si="94">IF($Q73=1,U73,"")</f>
        <v>#REF!</v>
      </c>
      <c r="AA73" s="33" t="e">
        <f t="shared" ref="AA73" si="95">IF($Q73=1,V73,"")</f>
        <v>#REF!</v>
      </c>
      <c r="AB73" s="33" t="e">
        <f t="shared" ref="AB73" si="96">IF($Q73=1,W73,"")</f>
        <v>#REF!</v>
      </c>
      <c r="AC73" s="33"/>
    </row>
    <row r="74" spans="1:29" ht="15" thickBot="1">
      <c r="A74" s="5" t="s">
        <v>372</v>
      </c>
      <c r="B74" s="5" t="s">
        <v>373</v>
      </c>
      <c r="D74" s="3" t="e">
        <f t="shared" si="81"/>
        <v>#REF!</v>
      </c>
      <c r="F74" s="4" t="e">
        <f>IF(COUNTA($D$2:D74)&lt;=$E$2,COUNTA($D$2:D74),"")</f>
        <v>#REF!</v>
      </c>
      <c r="K74" s="133"/>
      <c r="L74" s="133"/>
      <c r="M74" s="133"/>
      <c r="N74" s="136"/>
      <c r="O74" s="136"/>
      <c r="P74" s="136"/>
      <c r="Q74" s="136"/>
      <c r="R74" s="23" t="s">
        <v>303</v>
      </c>
      <c r="S74" s="24" t="s">
        <v>304</v>
      </c>
      <c r="T74" s="25" t="e">
        <f>IF(T68="",IF(T$3='EandC Reporting logic (NO EDIT)'!$K$13,#REF!,""),VLOOKUP(T68,$A$1:$B$401,2,FALSE))</f>
        <v>#REF!</v>
      </c>
      <c r="U74" s="25" t="e">
        <f>IF(U68="",IF(U$3='EandC Reporting logic (NO EDIT)'!$K$13,#REF!,""),VLOOKUP(U68,$A$1:$B$401,2,FALSE))</f>
        <v>#REF!</v>
      </c>
      <c r="V74" s="25" t="e">
        <f>IF(V68="",IF(V$3='EandC Reporting logic (NO EDIT)'!$K$13,#REF!,""),VLOOKUP(V68,$A$1:$B$401,2,FALSE))</f>
        <v>#REF!</v>
      </c>
      <c r="W74" s="25" t="e">
        <f>IF(W68="",IF(W$3='EandC Reporting logic (NO EDIT)'!$K$13,#REF!,""),VLOOKUP(W68,$A$1:$B$401,2,FALSE))</f>
        <v>#REF!</v>
      </c>
      <c r="X74" s="25"/>
      <c r="Y74" s="25" t="e">
        <f t="shared" ref="Y74" si="97">IF($Q73=1,T74,"")</f>
        <v>#REF!</v>
      </c>
      <c r="Z74" s="25" t="e">
        <f t="shared" ref="Z74" si="98">IF($Q73=1,U74,"")</f>
        <v>#REF!</v>
      </c>
      <c r="AA74" s="25"/>
      <c r="AB74" s="25" t="e">
        <f t="shared" ref="AB74" si="99">IF($Q73=1,W74,"")</f>
        <v>#REF!</v>
      </c>
      <c r="AC74" s="25"/>
    </row>
    <row r="75" spans="1:29" ht="15" thickBot="1">
      <c r="A75" s="5" t="s">
        <v>373</v>
      </c>
      <c r="B75" s="5" t="s">
        <v>374</v>
      </c>
      <c r="D75" s="3" t="e">
        <f t="shared" si="81"/>
        <v>#REF!</v>
      </c>
      <c r="F75" s="4" t="e">
        <f>IF(COUNTA($D$2:D75)&lt;=$E$2,COUNTA($D$2:D75),"")</f>
        <v>#REF!</v>
      </c>
      <c r="K75" s="133"/>
      <c r="L75" s="133"/>
      <c r="M75" s="133"/>
      <c r="N75" s="136"/>
      <c r="O75" s="136"/>
      <c r="P75" s="136"/>
      <c r="Q75" s="136"/>
      <c r="R75" s="23" t="s">
        <v>300</v>
      </c>
      <c r="S75" s="24" t="s">
        <v>306</v>
      </c>
      <c r="T75" s="25" t="e">
        <f>IF(T69="",IF(T$3='EandC Reporting logic (NO EDIT)'!$K$13,#REF!,""),VLOOKUP(T69,$A$1:$B$401,2,FALSE))</f>
        <v>#REF!</v>
      </c>
      <c r="U75" s="25" t="e">
        <f>IF(U69="",IF(U$3='EandC Reporting logic (NO EDIT)'!$K$13,#REF!,""),VLOOKUP(U69,$A$1:$B$401,2,FALSE))</f>
        <v>#REF!</v>
      </c>
      <c r="V75" s="25" t="e">
        <f>IF(V69="",IF(V$3='EandC Reporting logic (NO EDIT)'!$K$13,#REF!,""),VLOOKUP(V69,$A$1:$B$401,2,FALSE))</f>
        <v>#REF!</v>
      </c>
      <c r="W75" s="25" t="e">
        <f>IF(W69="",IF(W$3='EandC Reporting logic (NO EDIT)'!$K$13,#REF!,""),VLOOKUP(W69,$A$1:$B$401,2,FALSE))</f>
        <v>#REF!</v>
      </c>
      <c r="X75" s="25"/>
      <c r="Y75" s="25" t="e">
        <f t="shared" ref="Y75" si="100">IF($Q73=1,T75,"")</f>
        <v>#REF!</v>
      </c>
      <c r="Z75" s="25"/>
      <c r="AA75" s="25"/>
      <c r="AB75" s="25"/>
      <c r="AC75" s="25"/>
    </row>
    <row r="76" spans="1:29" ht="15" thickBot="1">
      <c r="A76" s="5" t="s">
        <v>374</v>
      </c>
      <c r="B76" s="5" t="s">
        <v>375</v>
      </c>
      <c r="D76" s="3" t="e">
        <f t="shared" si="81"/>
        <v>#REF!</v>
      </c>
      <c r="F76" s="4" t="e">
        <f>IF(COUNTA($D$2:D76)&lt;=$E$2,COUNTA($D$2:D76),"")</f>
        <v>#REF!</v>
      </c>
      <c r="K76" s="133"/>
      <c r="L76" s="133"/>
      <c r="M76" s="133"/>
      <c r="N76" s="136"/>
      <c r="O76" s="136"/>
      <c r="P76" s="136"/>
      <c r="Q76" s="136"/>
      <c r="R76" s="23" t="s">
        <v>308</v>
      </c>
      <c r="S76" s="24" t="s">
        <v>306</v>
      </c>
      <c r="T76" s="25" t="e">
        <f>IF(T70="",IF(T$4='EandC Reporting logic (NO EDIT)'!$K$13,#REF!,""),VLOOKUP(T70,$A$1:$B$401,2,FALSE))</f>
        <v>#REF!</v>
      </c>
      <c r="U76" s="25" t="e">
        <f>IF(U70="",IF(U$4='EandC Reporting logic (NO EDIT)'!$K$13,#REF!,""),VLOOKUP(U70,$A$1:$B$401,2,FALSE))</f>
        <v>#REF!</v>
      </c>
      <c r="V76" s="25" t="e">
        <f>IF(V70="",IF(V$4='EandC Reporting logic (NO EDIT)'!$K$13,#REF!,""),VLOOKUP(V70,$A$1:$B$401,2,FALSE))</f>
        <v>#REF!</v>
      </c>
      <c r="W76" s="25" t="e">
        <f>IF(W70="",IF(W$4='EandC Reporting logic (NO EDIT)'!$K$13,#REF!,""),VLOOKUP(W70,$A$1:$B$401,2,FALSE))</f>
        <v>#REF!</v>
      </c>
      <c r="X76" s="25"/>
      <c r="Y76" s="25" t="e">
        <f t="shared" ref="Y76" si="101">IF($Q73=1,T76,"")</f>
        <v>#REF!</v>
      </c>
      <c r="Z76" s="25"/>
      <c r="AA76" s="25" t="e">
        <f t="shared" ref="AA76:AB76" si="102">IF($Q73=1,V76,"")</f>
        <v>#REF!</v>
      </c>
      <c r="AB76" s="25" t="e">
        <f t="shared" si="102"/>
        <v>#REF!</v>
      </c>
      <c r="AC76" s="25"/>
    </row>
    <row r="77" spans="1:29" ht="15" thickBot="1">
      <c r="A77" s="5" t="s">
        <v>375</v>
      </c>
      <c r="B77" s="5" t="s">
        <v>376</v>
      </c>
      <c r="D77" s="3" t="e">
        <f t="shared" si="81"/>
        <v>#REF!</v>
      </c>
      <c r="F77" s="4" t="e">
        <f>IF(COUNTA($D$2:D77)&lt;=$E$2,COUNTA($D$2:D77),"")</f>
        <v>#REF!</v>
      </c>
      <c r="K77" s="133"/>
      <c r="L77" s="133"/>
      <c r="M77" s="133"/>
      <c r="N77" s="136"/>
      <c r="O77" s="136"/>
      <c r="P77" s="136"/>
      <c r="Q77" s="136"/>
      <c r="R77" s="23" t="s">
        <v>308</v>
      </c>
      <c r="S77" s="24" t="s">
        <v>296</v>
      </c>
      <c r="T77" s="25" t="e">
        <f t="shared" ref="T77" si="103">IF(P73="","",IF(MOD(P73,4)=0, "CY" &amp; ($G$2-1+P73/4), ""))</f>
        <v>#REF!</v>
      </c>
      <c r="U77" s="25"/>
      <c r="V77" s="25"/>
      <c r="W77" s="25"/>
      <c r="X77" s="25"/>
      <c r="Y77" s="25" t="e">
        <f t="shared" ref="Y77" si="104">IF($Q73=1,T77,"")</f>
        <v>#REF!</v>
      </c>
      <c r="Z77" s="25"/>
      <c r="AA77" s="25"/>
      <c r="AB77" s="25"/>
      <c r="AC77" s="25"/>
    </row>
    <row r="78" spans="1:29">
      <c r="A78" s="5" t="s">
        <v>376</v>
      </c>
      <c r="B78" s="5" t="s">
        <v>377</v>
      </c>
      <c r="D78" s="3" t="e">
        <f t="shared" si="81"/>
        <v>#REF!</v>
      </c>
      <c r="F78" s="4" t="e">
        <f>IF(COUNTA($D$2:D78)&lt;=$E$2,COUNTA($D$2:D78),"")</f>
        <v>#REF!</v>
      </c>
      <c r="K78" s="134"/>
      <c r="L78" s="134"/>
      <c r="M78" s="134"/>
      <c r="N78" s="137"/>
      <c r="O78" s="137"/>
      <c r="P78" s="137"/>
      <c r="Q78" s="137"/>
      <c r="R78" s="27" t="s">
        <v>300</v>
      </c>
      <c r="S78" s="28" t="s">
        <v>298</v>
      </c>
      <c r="T78" s="29" t="e">
        <f t="shared" ref="T78" si="105">IF(MOD(O73,4)=0, "DY" &amp; O73/4, "")</f>
        <v>#REF!</v>
      </c>
      <c r="U78" s="29"/>
      <c r="V78" s="29"/>
      <c r="W78" s="29"/>
      <c r="X78" s="29"/>
      <c r="Y78" s="29" t="e">
        <f t="shared" ref="Y78" si="106">IF($Q73=1,T78,"")</f>
        <v>#REF!</v>
      </c>
      <c r="Z78" s="29"/>
      <c r="AA78" s="29"/>
      <c r="AB78" s="29"/>
      <c r="AC78" s="29"/>
    </row>
    <row r="79" spans="1:29" ht="30.75" customHeight="1" thickBot="1">
      <c r="A79" s="5" t="s">
        <v>377</v>
      </c>
      <c r="B79" s="5" t="s">
        <v>378</v>
      </c>
      <c r="D79" s="3" t="e">
        <f t="shared" si="81"/>
        <v>#REF!</v>
      </c>
      <c r="F79" s="4" t="e">
        <f>IF(COUNTA($D$2:D79)&lt;=$E$2,COUNTA($D$2:D79),"")</f>
        <v>#REF!</v>
      </c>
      <c r="K79" s="126" t="e">
        <f>EDATE(K73,3)</f>
        <v>#REF!</v>
      </c>
      <c r="L79" s="126" t="e">
        <f>IF(L73="","",EDATE(L73,3))</f>
        <v>#REF!</v>
      </c>
      <c r="M79" s="126" t="e">
        <f>IF(M73="","",(EDATE(M73,3)))</f>
        <v>#REF!</v>
      </c>
      <c r="N79" s="129">
        <f>COUNT($K$7:K84)</f>
        <v>0</v>
      </c>
      <c r="O79" s="129" t="e">
        <f t="shared" ref="O79" si="107">N79+$H$4</f>
        <v>#REF!</v>
      </c>
      <c r="P79" s="129" t="e">
        <f>IF(P73="",IF($T$5=K79,4,""),P73+1)</f>
        <v>#REF!</v>
      </c>
      <c r="Q79" s="129" t="e">
        <f>IF(N79&lt;=$E$2,1,0)</f>
        <v>#REF!</v>
      </c>
      <c r="R79" s="34" t="s">
        <v>300</v>
      </c>
      <c r="S79" s="35" t="s">
        <v>312</v>
      </c>
      <c r="T79" s="36" t="e">
        <f>IF(T73="",IF(T$3='EandC Reporting logic (NO EDIT)'!$K$13,#REF!,""),VLOOKUP(T73,$A$1:$B$401,2,FALSE))</f>
        <v>#REF!</v>
      </c>
      <c r="U79" s="36" t="e">
        <f>IF(U73="",IF(U$3='EandC Reporting logic (NO EDIT)'!$K$13,#REF!,""),VLOOKUP(U73,$A$1:$B$401,2,FALSE))</f>
        <v>#REF!</v>
      </c>
      <c r="V79" s="36" t="e">
        <f>IF(V73="",IF(V$3='EandC Reporting logic (NO EDIT)'!$K$13,#REF!,""),VLOOKUP(V73,$A$1:$B$401,2,FALSE))</f>
        <v>#REF!</v>
      </c>
      <c r="W79" s="36" t="e">
        <f>IF(W73="",IF(W$3='EandC Reporting logic (NO EDIT)'!$K$13,#REF!,""),VLOOKUP(W73,$A$1:$B$401,2,FALSE))</f>
        <v>#REF!</v>
      </c>
      <c r="X79" s="36"/>
      <c r="Y79" s="36" t="e">
        <f t="shared" ref="Y79" si="108">IF($Q79=1,T79,"")</f>
        <v>#REF!</v>
      </c>
      <c r="Z79" s="36" t="e">
        <f t="shared" ref="Z79" si="109">IF($Q79=1,U79,"")</f>
        <v>#REF!</v>
      </c>
      <c r="AA79" s="36" t="e">
        <f t="shared" ref="AA79" si="110">IF($Q79=1,V79,"")</f>
        <v>#REF!</v>
      </c>
      <c r="AB79" s="36" t="e">
        <f t="shared" ref="AB79" si="111">IF($Q79=1,W79,"")</f>
        <v>#REF!</v>
      </c>
      <c r="AC79" s="36"/>
    </row>
    <row r="80" spans="1:29" ht="15" thickBot="1">
      <c r="A80" s="5" t="s">
        <v>378</v>
      </c>
      <c r="B80" s="5" t="s">
        <v>379</v>
      </c>
      <c r="D80" s="3" t="e">
        <f t="shared" si="81"/>
        <v>#REF!</v>
      </c>
      <c r="F80" s="4" t="e">
        <f>IF(COUNTA($D$2:D80)&lt;=$E$2,COUNTA($D$2:D80),"")</f>
        <v>#REF!</v>
      </c>
      <c r="K80" s="127"/>
      <c r="L80" s="127"/>
      <c r="M80" s="127"/>
      <c r="N80" s="130"/>
      <c r="O80" s="130"/>
      <c r="P80" s="130"/>
      <c r="Q80" s="130"/>
      <c r="R80" s="37" t="s">
        <v>303</v>
      </c>
      <c r="S80" s="38" t="s">
        <v>304</v>
      </c>
      <c r="T80" s="39" t="e">
        <f>IF(T74="",IF(T$3='EandC Reporting logic (NO EDIT)'!$K$13,#REF!,""),VLOOKUP(T74,$A$1:$B$401,2,FALSE))</f>
        <v>#REF!</v>
      </c>
      <c r="U80" s="39" t="e">
        <f>IF(U74="",IF(U$3='EandC Reporting logic (NO EDIT)'!$K$13,#REF!,""),VLOOKUP(U74,$A$1:$B$401,2,FALSE))</f>
        <v>#REF!</v>
      </c>
      <c r="V80" s="39" t="e">
        <f>IF(V74="",IF(V$3='EandC Reporting logic (NO EDIT)'!$K$13,#REF!,""),VLOOKUP(V74,$A$1:$B$401,2,FALSE))</f>
        <v>#REF!</v>
      </c>
      <c r="W80" s="39" t="e">
        <f>IF(W74="",IF(W$3='EandC Reporting logic (NO EDIT)'!$K$13,#REF!,""),VLOOKUP(W74,$A$1:$B$401,2,FALSE))</f>
        <v>#REF!</v>
      </c>
      <c r="X80" s="39"/>
      <c r="Y80" s="39" t="e">
        <f t="shared" ref="Y80" si="112">IF($Q79=1,T80,"")</f>
        <v>#REF!</v>
      </c>
      <c r="Z80" s="39" t="e">
        <f t="shared" ref="Z80" si="113">IF($Q79=1,U80,"")</f>
        <v>#REF!</v>
      </c>
      <c r="AA80" s="39"/>
      <c r="AB80" s="39" t="e">
        <f t="shared" ref="AB80" si="114">IF($Q79=1,W80,"")</f>
        <v>#REF!</v>
      </c>
      <c r="AC80" s="39"/>
    </row>
    <row r="81" spans="1:29" ht="15" thickBot="1">
      <c r="A81" s="5" t="s">
        <v>379</v>
      </c>
      <c r="B81" s="5" t="s">
        <v>380</v>
      </c>
      <c r="D81" s="3" t="e">
        <f t="shared" si="81"/>
        <v>#REF!</v>
      </c>
      <c r="F81" s="4" t="e">
        <f>IF(COUNTA($D$2:D81)&lt;=$E$2,COUNTA($D$2:D81),"")</f>
        <v>#REF!</v>
      </c>
      <c r="K81" s="127"/>
      <c r="L81" s="127"/>
      <c r="M81" s="127"/>
      <c r="N81" s="130"/>
      <c r="O81" s="130"/>
      <c r="P81" s="130"/>
      <c r="Q81" s="130"/>
      <c r="R81" s="37" t="s">
        <v>300</v>
      </c>
      <c r="S81" s="38" t="s">
        <v>306</v>
      </c>
      <c r="T81" s="39" t="e">
        <f>IF(T75="",IF(T$3='EandC Reporting logic (NO EDIT)'!$K$13,#REF!,""),VLOOKUP(T75,$A$1:$B$401,2,FALSE))</f>
        <v>#REF!</v>
      </c>
      <c r="U81" s="39" t="e">
        <f>IF(U75="",IF(U$3='EandC Reporting logic (NO EDIT)'!$K$13,#REF!,""),VLOOKUP(U75,$A$1:$B$401,2,FALSE))</f>
        <v>#REF!</v>
      </c>
      <c r="V81" s="39" t="e">
        <f>IF(V75="",IF(V$3='EandC Reporting logic (NO EDIT)'!$K$13,#REF!,""),VLOOKUP(V75,$A$1:$B$401,2,FALSE))</f>
        <v>#REF!</v>
      </c>
      <c r="W81" s="39" t="e">
        <f>IF(W75="",IF(W$3='EandC Reporting logic (NO EDIT)'!$K$13,#REF!,""),VLOOKUP(W75,$A$1:$B$401,2,FALSE))</f>
        <v>#REF!</v>
      </c>
      <c r="X81" s="39"/>
      <c r="Y81" s="39" t="e">
        <f t="shared" ref="Y81" si="115">IF($Q79=1,T81,"")</f>
        <v>#REF!</v>
      </c>
      <c r="Z81" s="39"/>
      <c r="AA81" s="39"/>
      <c r="AB81" s="39"/>
      <c r="AC81" s="39"/>
    </row>
    <row r="82" spans="1:29" ht="15" thickBot="1">
      <c r="A82" s="5" t="s">
        <v>380</v>
      </c>
      <c r="B82" s="5" t="s">
        <v>381</v>
      </c>
      <c r="D82" s="3" t="e">
        <f t="shared" si="81"/>
        <v>#REF!</v>
      </c>
      <c r="F82" s="4" t="e">
        <f>IF(COUNTA($D$2:D82)&lt;=$E$2,COUNTA($D$2:D82),"")</f>
        <v>#REF!</v>
      </c>
      <c r="K82" s="127"/>
      <c r="L82" s="127"/>
      <c r="M82" s="127"/>
      <c r="N82" s="130"/>
      <c r="O82" s="130"/>
      <c r="P82" s="130"/>
      <c r="Q82" s="130"/>
      <c r="R82" s="37" t="s">
        <v>308</v>
      </c>
      <c r="S82" s="38" t="s">
        <v>306</v>
      </c>
      <c r="T82" s="39" t="e">
        <f>IF(T76="",IF(T$4='EandC Reporting logic (NO EDIT)'!$K$13,#REF!,""),VLOOKUP(T76,$A$1:$B$401,2,FALSE))</f>
        <v>#REF!</v>
      </c>
      <c r="U82" s="39" t="e">
        <f>IF(U76="",IF(U$4='EandC Reporting logic (NO EDIT)'!$K$13,#REF!,""),VLOOKUP(U76,$A$1:$B$401,2,FALSE))</f>
        <v>#REF!</v>
      </c>
      <c r="V82" s="39" t="e">
        <f>IF(V76="",IF(V$4='EandC Reporting logic (NO EDIT)'!$K$13,#REF!,""),VLOOKUP(V76,$A$1:$B$401,2,FALSE))</f>
        <v>#REF!</v>
      </c>
      <c r="W82" s="39" t="e">
        <f>IF(W76="",IF(W$4='EandC Reporting logic (NO EDIT)'!$K$13,#REF!,""),VLOOKUP(W76,$A$1:$B$401,2,FALSE))</f>
        <v>#REF!</v>
      </c>
      <c r="X82" s="39"/>
      <c r="Y82" s="39" t="e">
        <f t="shared" ref="Y82" si="116">IF($Q79=1,T82,"")</f>
        <v>#REF!</v>
      </c>
      <c r="Z82" s="39"/>
      <c r="AA82" s="39" t="e">
        <f t="shared" ref="AA82:AB82" si="117">IF($Q79=1,V82,"")</f>
        <v>#REF!</v>
      </c>
      <c r="AB82" s="39" t="e">
        <f t="shared" si="117"/>
        <v>#REF!</v>
      </c>
      <c r="AC82" s="39"/>
    </row>
    <row r="83" spans="1:29" ht="15" thickBot="1">
      <c r="A83" s="5" t="s">
        <v>381</v>
      </c>
      <c r="B83" s="5" t="s">
        <v>382</v>
      </c>
      <c r="D83" s="3" t="e">
        <f t="shared" si="81"/>
        <v>#REF!</v>
      </c>
      <c r="F83" s="4" t="e">
        <f>IF(COUNTA($D$2:D83)&lt;=$E$2,COUNTA($D$2:D83),"")</f>
        <v>#REF!</v>
      </c>
      <c r="K83" s="127"/>
      <c r="L83" s="127"/>
      <c r="M83" s="127"/>
      <c r="N83" s="130"/>
      <c r="O83" s="130"/>
      <c r="P83" s="130"/>
      <c r="Q83" s="130"/>
      <c r="R83" s="37" t="s">
        <v>308</v>
      </c>
      <c r="S83" s="38" t="s">
        <v>296</v>
      </c>
      <c r="T83" s="39" t="e">
        <f t="shared" ref="T83" si="118">IF(P79="","",IF(MOD(P79,4)=0, "CY" &amp; ($G$2-1+P79/4), ""))</f>
        <v>#REF!</v>
      </c>
      <c r="U83" s="39"/>
      <c r="V83" s="39"/>
      <c r="W83" s="39"/>
      <c r="X83" s="39"/>
      <c r="Y83" s="39" t="e">
        <f t="shared" ref="Y83" si="119">IF($Q79=1,T83,"")</f>
        <v>#REF!</v>
      </c>
      <c r="Z83" s="39"/>
      <c r="AA83" s="39"/>
      <c r="AB83" s="39"/>
      <c r="AC83" s="39"/>
    </row>
    <row r="84" spans="1:29">
      <c r="A84" s="5" t="s">
        <v>382</v>
      </c>
      <c r="B84" s="5" t="s">
        <v>383</v>
      </c>
      <c r="D84" s="3" t="e">
        <f t="shared" si="81"/>
        <v>#REF!</v>
      </c>
      <c r="F84" s="4" t="e">
        <f>IF(COUNTA($D$2:D84)&lt;=$E$2,COUNTA($D$2:D84),"")</f>
        <v>#REF!</v>
      </c>
      <c r="K84" s="128"/>
      <c r="L84" s="128"/>
      <c r="M84" s="128"/>
      <c r="N84" s="131"/>
      <c r="O84" s="131"/>
      <c r="P84" s="131"/>
      <c r="Q84" s="131"/>
      <c r="R84" s="40" t="s">
        <v>300</v>
      </c>
      <c r="S84" s="41" t="s">
        <v>298</v>
      </c>
      <c r="T84" s="42" t="e">
        <f t="shared" ref="T84" si="120">IF(MOD(O79,4)=0, "DY" &amp; O79/4, "")</f>
        <v>#REF!</v>
      </c>
      <c r="U84" s="42"/>
      <c r="V84" s="42"/>
      <c r="W84" s="42"/>
      <c r="X84" s="42"/>
      <c r="Y84" s="42" t="e">
        <f t="shared" ref="Y84" si="121">IF($Q79=1,T84,"")</f>
        <v>#REF!</v>
      </c>
      <c r="Z84" s="42"/>
      <c r="AA84" s="42"/>
      <c r="AB84" s="42"/>
      <c r="AC84" s="42"/>
    </row>
    <row r="85" spans="1:29" ht="15" thickBot="1">
      <c r="A85" s="5" t="s">
        <v>383</v>
      </c>
      <c r="B85" s="5" t="s">
        <v>384</v>
      </c>
      <c r="D85" s="3" t="e">
        <f t="shared" si="81"/>
        <v>#REF!</v>
      </c>
      <c r="F85" s="4" t="e">
        <f>IF(COUNTA($D$2:D85)&lt;=$E$2,COUNTA($D$2:D85),"")</f>
        <v>#REF!</v>
      </c>
      <c r="K85" s="126" t="e">
        <f>EDATE(K79,3)</f>
        <v>#REF!</v>
      </c>
      <c r="L85" s="126" t="e">
        <f>IF(L79="","",EDATE(L79,3))</f>
        <v>#REF!</v>
      </c>
      <c r="M85" s="126" t="e">
        <f>IF(M79="","",(EDATE(M79,3)))</f>
        <v>#REF!</v>
      </c>
      <c r="N85" s="129">
        <f>COUNT($K$7:K90)</f>
        <v>0</v>
      </c>
      <c r="O85" s="129" t="e">
        <f t="shared" ref="O85" si="122">N85+$H$4</f>
        <v>#REF!</v>
      </c>
      <c r="P85" s="129" t="e">
        <f>IF(P79="",IF($T$5=K85,4,""),P79+1)</f>
        <v>#REF!</v>
      </c>
      <c r="Q85" s="129" t="e">
        <f>IF(N85&lt;=$E$2,1,0)</f>
        <v>#REF!</v>
      </c>
      <c r="R85" s="34" t="s">
        <v>300</v>
      </c>
      <c r="S85" s="35" t="s">
        <v>301</v>
      </c>
      <c r="T85" s="36" t="e">
        <f>IF(T79="",IF(T$3='EandC Reporting logic (NO EDIT)'!$K$13,#REF!,""),VLOOKUP(T79,$A$1:$B$401,2,FALSE))</f>
        <v>#REF!</v>
      </c>
      <c r="U85" s="36" t="e">
        <f>IF(U79="",IF(U$3='EandC Reporting logic (NO EDIT)'!$K$13,#REF!,""),VLOOKUP(U79,$A$1:$B$401,2,FALSE))</f>
        <v>#REF!</v>
      </c>
      <c r="V85" s="36" t="e">
        <f>IF(V79="",IF(V$3='EandC Reporting logic (NO EDIT)'!$K$13,#REF!,""),VLOOKUP(V79,$A$1:$B$401,2,FALSE))</f>
        <v>#REF!</v>
      </c>
      <c r="W85" s="36" t="e">
        <f>IF(W79="",IF(W$3='EandC Reporting logic (NO EDIT)'!$K$13,#REF!,""),VLOOKUP(W79,$A$1:$B$401,2,FALSE))</f>
        <v>#REF!</v>
      </c>
      <c r="X85" s="36"/>
      <c r="Y85" s="36" t="e">
        <f t="shared" ref="Y85" si="123">IF($Q85=1,T85,"")</f>
        <v>#REF!</v>
      </c>
      <c r="Z85" s="36" t="e">
        <f t="shared" ref="Z85" si="124">IF($Q85=1,U85,"")</f>
        <v>#REF!</v>
      </c>
      <c r="AA85" s="36" t="e">
        <f t="shared" ref="AA85" si="125">IF($Q85=1,V85,"")</f>
        <v>#REF!</v>
      </c>
      <c r="AB85" s="36" t="e">
        <f t="shared" ref="AB85" si="126">IF($Q85=1,W85,"")</f>
        <v>#REF!</v>
      </c>
      <c r="AC85" s="36"/>
    </row>
    <row r="86" spans="1:29" ht="15" thickBot="1">
      <c r="A86" s="5" t="s">
        <v>384</v>
      </c>
      <c r="B86" s="5" t="s">
        <v>385</v>
      </c>
      <c r="D86" s="3" t="e">
        <f t="shared" si="81"/>
        <v>#REF!</v>
      </c>
      <c r="F86" s="4" t="e">
        <f>IF(COUNTA($D$2:D86)&lt;=$E$2,COUNTA($D$2:D86),"")</f>
        <v>#REF!</v>
      </c>
      <c r="K86" s="127"/>
      <c r="L86" s="127"/>
      <c r="M86" s="127"/>
      <c r="N86" s="130"/>
      <c r="O86" s="130"/>
      <c r="P86" s="130"/>
      <c r="Q86" s="130"/>
      <c r="R86" s="37" t="s">
        <v>303</v>
      </c>
      <c r="S86" s="38" t="s">
        <v>304</v>
      </c>
      <c r="T86" s="39" t="e">
        <f>IF(T80="",IF(T$3='EandC Reporting logic (NO EDIT)'!$K$13,#REF!,""),VLOOKUP(T80,$A$1:$B$401,2,FALSE))</f>
        <v>#REF!</v>
      </c>
      <c r="U86" s="39" t="e">
        <f>IF(U80="",IF(U$3='EandC Reporting logic (NO EDIT)'!$K$13,#REF!,""),VLOOKUP(U80,$A$1:$B$401,2,FALSE))</f>
        <v>#REF!</v>
      </c>
      <c r="V86" s="39" t="e">
        <f>IF(V80="",IF(V$3='EandC Reporting logic (NO EDIT)'!$K$13,#REF!,""),VLOOKUP(V80,$A$1:$B$401,2,FALSE))</f>
        <v>#REF!</v>
      </c>
      <c r="W86" s="39" t="e">
        <f>IF(W80="",IF(W$3='EandC Reporting logic (NO EDIT)'!$K$13,#REF!,""),VLOOKUP(W80,$A$1:$B$401,2,FALSE))</f>
        <v>#REF!</v>
      </c>
      <c r="X86" s="39"/>
      <c r="Y86" s="39" t="e">
        <f t="shared" ref="Y86" si="127">IF($Q85=1,T86,"")</f>
        <v>#REF!</v>
      </c>
      <c r="Z86" s="39" t="e">
        <f t="shared" ref="Z86" si="128">IF($Q85=1,U86,"")</f>
        <v>#REF!</v>
      </c>
      <c r="AA86" s="39"/>
      <c r="AB86" s="39" t="e">
        <f t="shared" ref="AB86" si="129">IF($Q85=1,W86,"")</f>
        <v>#REF!</v>
      </c>
      <c r="AC86" s="39"/>
    </row>
    <row r="87" spans="1:29" ht="15" thickBot="1">
      <c r="A87" s="5" t="s">
        <v>385</v>
      </c>
      <c r="B87" s="5" t="s">
        <v>386</v>
      </c>
      <c r="D87" s="3" t="e">
        <f t="shared" si="81"/>
        <v>#REF!</v>
      </c>
      <c r="F87" s="4" t="e">
        <f>IF(COUNTA($D$2:D87)&lt;=$E$2,COUNTA($D$2:D87),"")</f>
        <v>#REF!</v>
      </c>
      <c r="K87" s="127"/>
      <c r="L87" s="127"/>
      <c r="M87" s="127"/>
      <c r="N87" s="130"/>
      <c r="O87" s="130"/>
      <c r="P87" s="130"/>
      <c r="Q87" s="130"/>
      <c r="R87" s="37" t="s">
        <v>300</v>
      </c>
      <c r="S87" s="38" t="s">
        <v>306</v>
      </c>
      <c r="T87" s="39" t="e">
        <f>IF(T81="",IF(T$3='EandC Reporting logic (NO EDIT)'!$K$13,#REF!,""),VLOOKUP(T81,$A$1:$B$401,2,FALSE))</f>
        <v>#REF!</v>
      </c>
      <c r="U87" s="39" t="e">
        <f>IF(U81="",IF(U$3='EandC Reporting logic (NO EDIT)'!$K$13,#REF!,""),VLOOKUP(U81,$A$1:$B$401,2,FALSE))</f>
        <v>#REF!</v>
      </c>
      <c r="V87" s="39" t="e">
        <f>IF(V81="",IF(V$3='EandC Reporting logic (NO EDIT)'!$K$13,#REF!,""),VLOOKUP(V81,$A$1:$B$401,2,FALSE))</f>
        <v>#REF!</v>
      </c>
      <c r="W87" s="39" t="e">
        <f>IF(W81="",IF(W$3='EandC Reporting logic (NO EDIT)'!$K$13,#REF!,""),VLOOKUP(W81,$A$1:$B$401,2,FALSE))</f>
        <v>#REF!</v>
      </c>
      <c r="X87" s="39"/>
      <c r="Y87" s="39" t="e">
        <f t="shared" ref="Y87" si="130">IF($Q85=1,T87,"")</f>
        <v>#REF!</v>
      </c>
      <c r="Z87" s="39"/>
      <c r="AA87" s="39"/>
      <c r="AB87" s="39"/>
      <c r="AC87" s="39"/>
    </row>
    <row r="88" spans="1:29" ht="15" thickBot="1">
      <c r="A88" s="5" t="s">
        <v>386</v>
      </c>
      <c r="B88" s="5" t="s">
        <v>387</v>
      </c>
      <c r="D88" s="3" t="e">
        <f t="shared" si="81"/>
        <v>#REF!</v>
      </c>
      <c r="F88" s="4" t="e">
        <f>IF(COUNTA($D$2:D88)&lt;=$E$2,COUNTA($D$2:D88),"")</f>
        <v>#REF!</v>
      </c>
      <c r="K88" s="127"/>
      <c r="L88" s="127"/>
      <c r="M88" s="127"/>
      <c r="N88" s="130"/>
      <c r="O88" s="130"/>
      <c r="P88" s="130"/>
      <c r="Q88" s="130"/>
      <c r="R88" s="37" t="s">
        <v>308</v>
      </c>
      <c r="S88" s="38" t="s">
        <v>306</v>
      </c>
      <c r="T88" s="39" t="e">
        <f>IF(T82="",IF(T$4='EandC Reporting logic (NO EDIT)'!$K$13,#REF!,""),VLOOKUP(T82,$A$1:$B$401,2,FALSE))</f>
        <v>#REF!</v>
      </c>
      <c r="U88" s="39" t="e">
        <f>IF(U82="",IF(U$4='EandC Reporting logic (NO EDIT)'!$K$13,#REF!,""),VLOOKUP(U82,$A$1:$B$401,2,FALSE))</f>
        <v>#REF!</v>
      </c>
      <c r="V88" s="39" t="e">
        <f>IF(V82="",IF(V$4='EandC Reporting logic (NO EDIT)'!$K$13,#REF!,""),VLOOKUP(V82,$A$1:$B$401,2,FALSE))</f>
        <v>#REF!</v>
      </c>
      <c r="W88" s="39" t="e">
        <f>IF(W82="",IF(W$4='EandC Reporting logic (NO EDIT)'!$K$13,#REF!,""),VLOOKUP(W82,$A$1:$B$401,2,FALSE))</f>
        <v>#REF!</v>
      </c>
      <c r="X88" s="39"/>
      <c r="Y88" s="39" t="e">
        <f t="shared" ref="Y88" si="131">IF($Q85=1,T88,"")</f>
        <v>#REF!</v>
      </c>
      <c r="Z88" s="39"/>
      <c r="AA88" s="39" t="e">
        <f t="shared" ref="AA88:AB88" si="132">IF($Q85=1,V88,"")</f>
        <v>#REF!</v>
      </c>
      <c r="AB88" s="39" t="e">
        <f t="shared" si="132"/>
        <v>#REF!</v>
      </c>
      <c r="AC88" s="39"/>
    </row>
    <row r="89" spans="1:29" ht="15" thickBot="1">
      <c r="A89" s="5" t="s">
        <v>387</v>
      </c>
      <c r="B89" s="5" t="s">
        <v>388</v>
      </c>
      <c r="D89" s="3" t="e">
        <f t="shared" si="81"/>
        <v>#REF!</v>
      </c>
      <c r="F89" s="4" t="e">
        <f>IF(COUNTA($D$2:D89)&lt;=$E$2,COUNTA($D$2:D89),"")</f>
        <v>#REF!</v>
      </c>
      <c r="K89" s="127"/>
      <c r="L89" s="127"/>
      <c r="M89" s="127"/>
      <c r="N89" s="130"/>
      <c r="O89" s="130"/>
      <c r="P89" s="130"/>
      <c r="Q89" s="130"/>
      <c r="R89" s="37" t="s">
        <v>308</v>
      </c>
      <c r="S89" s="38" t="s">
        <v>296</v>
      </c>
      <c r="T89" s="39" t="e">
        <f t="shared" ref="T89" si="133">IF(P85="","",IF(MOD(P85,4)=0, "CY" &amp; ($G$2-1+P85/4), ""))</f>
        <v>#REF!</v>
      </c>
      <c r="U89" s="39"/>
      <c r="V89" s="39"/>
      <c r="W89" s="39"/>
      <c r="X89" s="39"/>
      <c r="Y89" s="39" t="e">
        <f t="shared" ref="Y89" si="134">IF($Q85=1,T89,"")</f>
        <v>#REF!</v>
      </c>
      <c r="Z89" s="39"/>
      <c r="AA89" s="39"/>
      <c r="AB89" s="39"/>
      <c r="AC89" s="39"/>
    </row>
    <row r="90" spans="1:29">
      <c r="A90" s="5" t="s">
        <v>388</v>
      </c>
      <c r="B90" s="5" t="s">
        <v>389</v>
      </c>
      <c r="D90" s="3" t="e">
        <f t="shared" si="81"/>
        <v>#REF!</v>
      </c>
      <c r="F90" s="4" t="e">
        <f>IF(COUNTA($D$2:D90)&lt;=$E$2,COUNTA($D$2:D90),"")</f>
        <v>#REF!</v>
      </c>
      <c r="K90" s="128"/>
      <c r="L90" s="128"/>
      <c r="M90" s="128"/>
      <c r="N90" s="131"/>
      <c r="O90" s="131"/>
      <c r="P90" s="131"/>
      <c r="Q90" s="131"/>
      <c r="R90" s="40" t="s">
        <v>300</v>
      </c>
      <c r="S90" s="41" t="s">
        <v>298</v>
      </c>
      <c r="T90" s="42" t="e">
        <f t="shared" ref="T90" si="135">IF(MOD(O85,4)=0, "DY" &amp; O85/4, "")</f>
        <v>#REF!</v>
      </c>
      <c r="U90" s="42"/>
      <c r="V90" s="42"/>
      <c r="W90" s="42"/>
      <c r="X90" s="42"/>
      <c r="Y90" s="42" t="e">
        <f t="shared" ref="Y90" si="136">IF($Q85=1,T90,"")</f>
        <v>#REF!</v>
      </c>
      <c r="Z90" s="42"/>
      <c r="AA90" s="42"/>
      <c r="AB90" s="42"/>
      <c r="AC90" s="42"/>
    </row>
    <row r="91" spans="1:29" ht="30.75" customHeight="1" thickBot="1">
      <c r="A91" s="5" t="s">
        <v>389</v>
      </c>
      <c r="B91" s="5" t="s">
        <v>390</v>
      </c>
      <c r="D91" s="3" t="e">
        <f t="shared" si="81"/>
        <v>#REF!</v>
      </c>
      <c r="F91" s="4" t="e">
        <f>IF(COUNTA($D$2:D91)&lt;=$E$2,COUNTA($D$2:D91),"")</f>
        <v>#REF!</v>
      </c>
      <c r="K91" s="126" t="e">
        <f>EDATE(K85,3)</f>
        <v>#REF!</v>
      </c>
      <c r="L91" s="126" t="e">
        <f>IF(L85="","",EDATE(L85,3))</f>
        <v>#REF!</v>
      </c>
      <c r="M91" s="126" t="e">
        <f>IF(M85="","",(EDATE(M85,3)))</f>
        <v>#REF!</v>
      </c>
      <c r="N91" s="129">
        <f>COUNT($K$7:K96)</f>
        <v>0</v>
      </c>
      <c r="O91" s="129" t="e">
        <f t="shared" ref="O91" si="137">N91+$H$4</f>
        <v>#REF!</v>
      </c>
      <c r="P91" s="129" t="e">
        <f>IF(P85="",IF($T$5=K91,4,""),P85+1)</f>
        <v>#REF!</v>
      </c>
      <c r="Q91" s="129" t="e">
        <f>IF(N91&lt;=$E$2,1,0)</f>
        <v>#REF!</v>
      </c>
      <c r="R91" s="34" t="s">
        <v>300</v>
      </c>
      <c r="S91" s="35" t="s">
        <v>312</v>
      </c>
      <c r="T91" s="36" t="e">
        <f>IF(T85="",IF(T$3='EandC Reporting logic (NO EDIT)'!$K$13,#REF!,""),VLOOKUP(T85,$A$1:$B$401,2,FALSE))</f>
        <v>#REF!</v>
      </c>
      <c r="U91" s="36" t="e">
        <f>IF(U85="",IF(U$3='EandC Reporting logic (NO EDIT)'!$K$13,#REF!,""),VLOOKUP(U85,$A$1:$B$401,2,FALSE))</f>
        <v>#REF!</v>
      </c>
      <c r="V91" s="36" t="e">
        <f>IF(V85="",IF(V$3='EandC Reporting logic (NO EDIT)'!$K$13,#REF!,""),VLOOKUP(V85,$A$1:$B$401,2,FALSE))</f>
        <v>#REF!</v>
      </c>
      <c r="W91" s="36" t="e">
        <f>IF(W85="",IF(W$3='EandC Reporting logic (NO EDIT)'!$K$13,#REF!,""),VLOOKUP(W85,$A$1:$B$401,2,FALSE))</f>
        <v>#REF!</v>
      </c>
      <c r="X91" s="36"/>
      <c r="Y91" s="36" t="e">
        <f t="shared" ref="Y91" si="138">IF($Q91=1,T91,"")</f>
        <v>#REF!</v>
      </c>
      <c r="Z91" s="36" t="e">
        <f t="shared" ref="Z91" si="139">IF($Q91=1,U91,"")</f>
        <v>#REF!</v>
      </c>
      <c r="AA91" s="36" t="e">
        <f t="shared" ref="AA91" si="140">IF($Q91=1,V91,"")</f>
        <v>#REF!</v>
      </c>
      <c r="AB91" s="36" t="e">
        <f t="shared" ref="AB91" si="141">IF($Q91=1,W91,"")</f>
        <v>#REF!</v>
      </c>
      <c r="AC91" s="36"/>
    </row>
    <row r="92" spans="1:29" ht="15" thickBot="1">
      <c r="A92" s="5" t="s">
        <v>390</v>
      </c>
      <c r="B92" s="5" t="s">
        <v>391</v>
      </c>
      <c r="D92" s="3" t="e">
        <f t="shared" si="81"/>
        <v>#REF!</v>
      </c>
      <c r="F92" s="4" t="e">
        <f>IF(COUNTA($D$2:D92)&lt;=$E$2,COUNTA($D$2:D92),"")</f>
        <v>#REF!</v>
      </c>
      <c r="K92" s="127"/>
      <c r="L92" s="127"/>
      <c r="M92" s="127"/>
      <c r="N92" s="130"/>
      <c r="O92" s="130"/>
      <c r="P92" s="130"/>
      <c r="Q92" s="130"/>
      <c r="R92" s="37" t="s">
        <v>303</v>
      </c>
      <c r="S92" s="38" t="s">
        <v>304</v>
      </c>
      <c r="T92" s="39" t="e">
        <f>IF(T86="",IF(T$3='EandC Reporting logic (NO EDIT)'!$K$13,#REF!,""),VLOOKUP(T86,$A$1:$B$401,2,FALSE))</f>
        <v>#REF!</v>
      </c>
      <c r="U92" s="39" t="e">
        <f>IF(U86="",IF(U$3='EandC Reporting logic (NO EDIT)'!$K$13,#REF!,""),VLOOKUP(U86,$A$1:$B$401,2,FALSE))</f>
        <v>#REF!</v>
      </c>
      <c r="V92" s="39" t="e">
        <f>IF(V86="",IF(V$3='EandC Reporting logic (NO EDIT)'!$K$13,#REF!,""),VLOOKUP(V86,$A$1:$B$401,2,FALSE))</f>
        <v>#REF!</v>
      </c>
      <c r="W92" s="39" t="e">
        <f>IF(W86="",IF(W$3='EandC Reporting logic (NO EDIT)'!$K$13,#REF!,""),VLOOKUP(W86,$A$1:$B$401,2,FALSE))</f>
        <v>#REF!</v>
      </c>
      <c r="X92" s="39"/>
      <c r="Y92" s="39" t="e">
        <f t="shared" ref="Y92" si="142">IF($Q91=1,T92,"")</f>
        <v>#REF!</v>
      </c>
      <c r="Z92" s="39" t="e">
        <f t="shared" ref="Z92" si="143">IF($Q91=1,U92,"")</f>
        <v>#REF!</v>
      </c>
      <c r="AA92" s="39"/>
      <c r="AB92" s="39" t="e">
        <f t="shared" ref="AB92" si="144">IF($Q91=1,W92,"")</f>
        <v>#REF!</v>
      </c>
      <c r="AC92" s="39"/>
    </row>
    <row r="93" spans="1:29" ht="15" thickBot="1">
      <c r="A93" s="5" t="s">
        <v>391</v>
      </c>
      <c r="B93" s="5" t="s">
        <v>392</v>
      </c>
      <c r="D93" s="3" t="e">
        <f t="shared" si="81"/>
        <v>#REF!</v>
      </c>
      <c r="F93" s="4" t="e">
        <f>IF(COUNTA($D$2:D93)&lt;=$E$2,COUNTA($D$2:D93),"")</f>
        <v>#REF!</v>
      </c>
      <c r="K93" s="127"/>
      <c r="L93" s="127"/>
      <c r="M93" s="127"/>
      <c r="N93" s="130"/>
      <c r="O93" s="130"/>
      <c r="P93" s="130"/>
      <c r="Q93" s="130"/>
      <c r="R93" s="37" t="s">
        <v>300</v>
      </c>
      <c r="S93" s="38" t="s">
        <v>306</v>
      </c>
      <c r="T93" s="39" t="e">
        <f>IF(T87="",IF(T$3='EandC Reporting logic (NO EDIT)'!$K$13,#REF!,""),VLOOKUP(T87,$A$1:$B$401,2,FALSE))</f>
        <v>#REF!</v>
      </c>
      <c r="U93" s="39" t="e">
        <f>IF(U87="",IF(U$3='EandC Reporting logic (NO EDIT)'!$K$13,#REF!,""),VLOOKUP(U87,$A$1:$B$401,2,FALSE))</f>
        <v>#REF!</v>
      </c>
      <c r="V93" s="39" t="e">
        <f>IF(V87="",IF(V$3='EandC Reporting logic (NO EDIT)'!$K$13,#REF!,""),VLOOKUP(V87,$A$1:$B$401,2,FALSE))</f>
        <v>#REF!</v>
      </c>
      <c r="W93" s="39" t="e">
        <f>IF(W87="",IF(W$3='EandC Reporting logic (NO EDIT)'!$K$13,#REF!,""),VLOOKUP(W87,$A$1:$B$401,2,FALSE))</f>
        <v>#REF!</v>
      </c>
      <c r="X93" s="39"/>
      <c r="Y93" s="39" t="e">
        <f t="shared" ref="Y93" si="145">IF($Q91=1,T93,"")</f>
        <v>#REF!</v>
      </c>
      <c r="Z93" s="39"/>
      <c r="AA93" s="39"/>
      <c r="AB93" s="39"/>
      <c r="AC93" s="39"/>
    </row>
    <row r="94" spans="1:29" ht="15" thickBot="1">
      <c r="A94" s="5" t="s">
        <v>392</v>
      </c>
      <c r="B94" s="5" t="s">
        <v>393</v>
      </c>
      <c r="D94" s="3" t="e">
        <f t="shared" si="81"/>
        <v>#REF!</v>
      </c>
      <c r="F94" s="4" t="e">
        <f>IF(COUNTA($D$2:D94)&lt;=$E$2,COUNTA($D$2:D94),"")</f>
        <v>#REF!</v>
      </c>
      <c r="K94" s="127"/>
      <c r="L94" s="127"/>
      <c r="M94" s="127"/>
      <c r="N94" s="130"/>
      <c r="O94" s="130"/>
      <c r="P94" s="130"/>
      <c r="Q94" s="130"/>
      <c r="R94" s="37" t="s">
        <v>308</v>
      </c>
      <c r="S94" s="38" t="s">
        <v>306</v>
      </c>
      <c r="T94" s="39" t="e">
        <f>IF(T88="",IF(T$4='EandC Reporting logic (NO EDIT)'!$K$13,#REF!,""),VLOOKUP(T88,$A$1:$B$401,2,FALSE))</f>
        <v>#REF!</v>
      </c>
      <c r="U94" s="39" t="e">
        <f>IF(U88="",IF(U$4='EandC Reporting logic (NO EDIT)'!$K$13,#REF!,""),VLOOKUP(U88,$A$1:$B$401,2,FALSE))</f>
        <v>#REF!</v>
      </c>
      <c r="V94" s="39" t="e">
        <f>IF(V88="",IF(V$4='EandC Reporting logic (NO EDIT)'!$K$13,#REF!,""),VLOOKUP(V88,$A$1:$B$401,2,FALSE))</f>
        <v>#REF!</v>
      </c>
      <c r="W94" s="39" t="e">
        <f>IF(W88="",IF(W$4='EandC Reporting logic (NO EDIT)'!$K$13,#REF!,""),VLOOKUP(W88,$A$1:$B$401,2,FALSE))</f>
        <v>#REF!</v>
      </c>
      <c r="X94" s="39"/>
      <c r="Y94" s="39" t="e">
        <f t="shared" ref="Y94" si="146">IF($Q91=1,T94,"")</f>
        <v>#REF!</v>
      </c>
      <c r="Z94" s="39"/>
      <c r="AA94" s="39" t="e">
        <f t="shared" ref="AA94:AB94" si="147">IF($Q91=1,V94,"")</f>
        <v>#REF!</v>
      </c>
      <c r="AB94" s="39" t="e">
        <f t="shared" si="147"/>
        <v>#REF!</v>
      </c>
      <c r="AC94" s="39"/>
    </row>
    <row r="95" spans="1:29" ht="15" thickBot="1">
      <c r="A95" s="5" t="s">
        <v>393</v>
      </c>
      <c r="B95" s="5" t="s">
        <v>394</v>
      </c>
      <c r="D95" s="3" t="e">
        <f t="shared" si="81"/>
        <v>#REF!</v>
      </c>
      <c r="F95" s="4" t="e">
        <f>IF(COUNTA($D$2:D95)&lt;=$E$2,COUNTA($D$2:D95),"")</f>
        <v>#REF!</v>
      </c>
      <c r="K95" s="127"/>
      <c r="L95" s="127"/>
      <c r="M95" s="127"/>
      <c r="N95" s="130"/>
      <c r="O95" s="130"/>
      <c r="P95" s="130"/>
      <c r="Q95" s="130"/>
      <c r="R95" s="37" t="s">
        <v>308</v>
      </c>
      <c r="S95" s="38" t="s">
        <v>296</v>
      </c>
      <c r="T95" s="39" t="e">
        <f t="shared" ref="T95" si="148">IF(P91="","",IF(MOD(P91,4)=0, "CY" &amp; ($G$2-1+P91/4), ""))</f>
        <v>#REF!</v>
      </c>
      <c r="U95" s="39"/>
      <c r="V95" s="39"/>
      <c r="W95" s="39"/>
      <c r="X95" s="39"/>
      <c r="Y95" s="39" t="e">
        <f t="shared" ref="Y95" si="149">IF($Q91=1,T95,"")</f>
        <v>#REF!</v>
      </c>
      <c r="Z95" s="39"/>
      <c r="AA95" s="39"/>
      <c r="AB95" s="39"/>
      <c r="AC95" s="39"/>
    </row>
    <row r="96" spans="1:29">
      <c r="A96" s="5" t="s">
        <v>394</v>
      </c>
      <c r="B96" s="5" t="s">
        <v>395</v>
      </c>
      <c r="D96" s="3" t="e">
        <f t="shared" si="81"/>
        <v>#REF!</v>
      </c>
      <c r="F96" s="4" t="e">
        <f>IF(COUNTA($D$2:D96)&lt;=$E$2,COUNTA($D$2:D96),"")</f>
        <v>#REF!</v>
      </c>
      <c r="K96" s="128"/>
      <c r="L96" s="128"/>
      <c r="M96" s="128"/>
      <c r="N96" s="131"/>
      <c r="O96" s="131"/>
      <c r="P96" s="131"/>
      <c r="Q96" s="131"/>
      <c r="R96" s="40" t="s">
        <v>300</v>
      </c>
      <c r="S96" s="41" t="s">
        <v>298</v>
      </c>
      <c r="T96" s="42" t="e">
        <f t="shared" ref="T96" si="150">IF(MOD(O91,4)=0, "DY" &amp; O91/4, "")</f>
        <v>#REF!</v>
      </c>
      <c r="U96" s="42"/>
      <c r="V96" s="42"/>
      <c r="W96" s="42"/>
      <c r="X96" s="42"/>
      <c r="Y96" s="42" t="e">
        <f t="shared" ref="Y96" si="151">IF($Q91=1,T96,"")</f>
        <v>#REF!</v>
      </c>
      <c r="Z96" s="42"/>
      <c r="AA96" s="42"/>
      <c r="AB96" s="42"/>
      <c r="AC96" s="42"/>
    </row>
    <row r="97" spans="1:29" ht="30.75" customHeight="1" thickBot="1">
      <c r="A97" s="5" t="s">
        <v>395</v>
      </c>
      <c r="B97" s="5" t="s">
        <v>396</v>
      </c>
      <c r="D97" s="3" t="e">
        <f t="shared" si="81"/>
        <v>#REF!</v>
      </c>
      <c r="F97" s="4" t="e">
        <f>IF(COUNTA($D$2:D97)&lt;=$E$2,COUNTA($D$2:D97),"")</f>
        <v>#REF!</v>
      </c>
      <c r="K97" s="126" t="e">
        <f>EDATE(K91,3)</f>
        <v>#REF!</v>
      </c>
      <c r="L97" s="126" t="e">
        <f>IF(L91="","",EDATE(L91,3))</f>
        <v>#REF!</v>
      </c>
      <c r="M97" s="126" t="e">
        <f>IF(M91="","",(EDATE(M91,3)))</f>
        <v>#REF!</v>
      </c>
      <c r="N97" s="129">
        <f>COUNT($K$7:K102)</f>
        <v>0</v>
      </c>
      <c r="O97" s="129" t="e">
        <f t="shared" ref="O97" si="152">N97+$H$4</f>
        <v>#REF!</v>
      </c>
      <c r="P97" s="129" t="e">
        <f>IF(P91="",IF($T$5=K97,4,""),P91+1)</f>
        <v>#REF!</v>
      </c>
      <c r="Q97" s="129" t="e">
        <f>IF(N97&lt;=$E$2,1,0)</f>
        <v>#REF!</v>
      </c>
      <c r="R97" s="34" t="s">
        <v>300</v>
      </c>
      <c r="S97" s="35" t="s">
        <v>312</v>
      </c>
      <c r="T97" s="36" t="e">
        <f>IF(T91="",IF(T$3='EandC Reporting logic (NO EDIT)'!$K$13,#REF!,""),VLOOKUP(T91,$A$1:$B$401,2,FALSE))</f>
        <v>#REF!</v>
      </c>
      <c r="U97" s="36" t="e">
        <f>IF(U91="",IF(U$3='EandC Reporting logic (NO EDIT)'!$K$13,#REF!,""),VLOOKUP(U91,$A$1:$B$401,2,FALSE))</f>
        <v>#REF!</v>
      </c>
      <c r="V97" s="36" t="e">
        <f>IF(V91="",IF(V$3='EandC Reporting logic (NO EDIT)'!$K$13,#REF!,""),VLOOKUP(V91,$A$1:$B$401,2,FALSE))</f>
        <v>#REF!</v>
      </c>
      <c r="W97" s="36" t="e">
        <f>IF(W91="",IF(W$3='EandC Reporting logic (NO EDIT)'!$K$13,#REF!,""),VLOOKUP(W91,$A$1:$B$401,2,FALSE))</f>
        <v>#REF!</v>
      </c>
      <c r="X97" s="36"/>
      <c r="Y97" s="36" t="e">
        <f t="shared" ref="Y97" si="153">IF($Q97=1,T97,"")</f>
        <v>#REF!</v>
      </c>
      <c r="Z97" s="36" t="e">
        <f t="shared" ref="Z97" si="154">IF($Q97=1,U97,"")</f>
        <v>#REF!</v>
      </c>
      <c r="AA97" s="36" t="e">
        <f t="shared" ref="AA97" si="155">IF($Q97=1,V97,"")</f>
        <v>#REF!</v>
      </c>
      <c r="AB97" s="36" t="e">
        <f t="shared" ref="AB97" si="156">IF($Q97=1,W97,"")</f>
        <v>#REF!</v>
      </c>
      <c r="AC97" s="36"/>
    </row>
    <row r="98" spans="1:29" ht="15" thickBot="1">
      <c r="A98" s="5" t="s">
        <v>396</v>
      </c>
      <c r="B98" s="5" t="s">
        <v>397</v>
      </c>
      <c r="D98" s="3" t="e">
        <f t="shared" si="81"/>
        <v>#REF!</v>
      </c>
      <c r="F98" s="4" t="e">
        <f>IF(COUNTA($D$2:D98)&lt;=$E$2,COUNTA($D$2:D98),"")</f>
        <v>#REF!</v>
      </c>
      <c r="K98" s="127"/>
      <c r="L98" s="127"/>
      <c r="M98" s="127"/>
      <c r="N98" s="130"/>
      <c r="O98" s="130"/>
      <c r="P98" s="130"/>
      <c r="Q98" s="130"/>
      <c r="R98" s="37" t="s">
        <v>303</v>
      </c>
      <c r="S98" s="38" t="s">
        <v>304</v>
      </c>
      <c r="T98" s="39" t="e">
        <f>IF(T92="",IF(T$3='EandC Reporting logic (NO EDIT)'!$K$13,#REF!,""),VLOOKUP(T92,$A$1:$B$401,2,FALSE))</f>
        <v>#REF!</v>
      </c>
      <c r="U98" s="39" t="e">
        <f>IF(U92="",IF(U$3='EandC Reporting logic (NO EDIT)'!$K$13,#REF!,""),VLOOKUP(U92,$A$1:$B$401,2,FALSE))</f>
        <v>#REF!</v>
      </c>
      <c r="V98" s="39" t="e">
        <f>IF(V92="",IF(V$3='EandC Reporting logic (NO EDIT)'!$K$13,#REF!,""),VLOOKUP(V92,$A$1:$B$401,2,FALSE))</f>
        <v>#REF!</v>
      </c>
      <c r="W98" s="39" t="e">
        <f>IF(W92="",IF(W$3='EandC Reporting logic (NO EDIT)'!$K$13,#REF!,""),VLOOKUP(W92,$A$1:$B$401,2,FALSE))</f>
        <v>#REF!</v>
      </c>
      <c r="X98" s="39"/>
      <c r="Y98" s="39" t="e">
        <f t="shared" ref="Y98" si="157">IF($Q97=1,T98,"")</f>
        <v>#REF!</v>
      </c>
      <c r="Z98" s="39" t="e">
        <f t="shared" ref="Z98" si="158">IF($Q97=1,U98,"")</f>
        <v>#REF!</v>
      </c>
      <c r="AA98" s="39"/>
      <c r="AB98" s="39" t="e">
        <f t="shared" ref="AB98" si="159">IF($Q97=1,W98,"")</f>
        <v>#REF!</v>
      </c>
      <c r="AC98" s="39"/>
    </row>
    <row r="99" spans="1:29" ht="15" thickBot="1">
      <c r="A99" s="5" t="s">
        <v>397</v>
      </c>
      <c r="B99" s="5" t="s">
        <v>398</v>
      </c>
      <c r="D99" s="3" t="e">
        <f t="shared" si="81"/>
        <v>#REF!</v>
      </c>
      <c r="F99" s="4" t="e">
        <f>IF(COUNTA($D$2:D99)&lt;=$E$2,COUNTA($D$2:D99),"")</f>
        <v>#REF!</v>
      </c>
      <c r="K99" s="127"/>
      <c r="L99" s="127"/>
      <c r="M99" s="127"/>
      <c r="N99" s="130"/>
      <c r="O99" s="130"/>
      <c r="P99" s="130"/>
      <c r="Q99" s="130"/>
      <c r="R99" s="37" t="s">
        <v>300</v>
      </c>
      <c r="S99" s="38" t="s">
        <v>306</v>
      </c>
      <c r="T99" s="39" t="e">
        <f>IF(T93="",IF(T$3='EandC Reporting logic (NO EDIT)'!$K$13,#REF!,""),VLOOKUP(T93,$A$1:$B$401,2,FALSE))</f>
        <v>#REF!</v>
      </c>
      <c r="U99" s="39" t="e">
        <f>IF(U93="",IF(U$3='EandC Reporting logic (NO EDIT)'!$K$13,#REF!,""),VLOOKUP(U93,$A$1:$B$401,2,FALSE))</f>
        <v>#REF!</v>
      </c>
      <c r="V99" s="39" t="e">
        <f>IF(V93="",IF(V$3='EandC Reporting logic (NO EDIT)'!$K$13,#REF!,""),VLOOKUP(V93,$A$1:$B$401,2,FALSE))</f>
        <v>#REF!</v>
      </c>
      <c r="W99" s="39" t="e">
        <f>IF(W93="",IF(W$3='EandC Reporting logic (NO EDIT)'!$K$13,#REF!,""),VLOOKUP(W93,$A$1:$B$401,2,FALSE))</f>
        <v>#REF!</v>
      </c>
      <c r="X99" s="39"/>
      <c r="Y99" s="39" t="e">
        <f t="shared" ref="Y99" si="160">IF($Q97=1,T99,"")</f>
        <v>#REF!</v>
      </c>
      <c r="Z99" s="39"/>
      <c r="AA99" s="39"/>
      <c r="AB99" s="39"/>
      <c r="AC99" s="39"/>
    </row>
    <row r="100" spans="1:29" ht="15" thickBot="1">
      <c r="A100" s="5" t="s">
        <v>398</v>
      </c>
      <c r="B100" s="5" t="s">
        <v>399</v>
      </c>
      <c r="D100" s="3" t="e">
        <f t="shared" si="81"/>
        <v>#REF!</v>
      </c>
      <c r="F100" s="4" t="e">
        <f>IF(COUNTA($D$2:D100)&lt;=$E$2,COUNTA($D$2:D100),"")</f>
        <v>#REF!</v>
      </c>
      <c r="K100" s="127"/>
      <c r="L100" s="127"/>
      <c r="M100" s="127"/>
      <c r="N100" s="130"/>
      <c r="O100" s="130"/>
      <c r="P100" s="130"/>
      <c r="Q100" s="130"/>
      <c r="R100" s="37" t="s">
        <v>308</v>
      </c>
      <c r="S100" s="38" t="s">
        <v>306</v>
      </c>
      <c r="T100" s="39" t="e">
        <f>IF(T94="",IF(T$4='EandC Reporting logic (NO EDIT)'!$K$13,#REF!,""),VLOOKUP(T94,$A$1:$B$401,2,FALSE))</f>
        <v>#REF!</v>
      </c>
      <c r="U100" s="39" t="e">
        <f>IF(U94="",IF(U$4='EandC Reporting logic (NO EDIT)'!$K$13,#REF!,""),VLOOKUP(U94,$A$1:$B$401,2,FALSE))</f>
        <v>#REF!</v>
      </c>
      <c r="V100" s="39" t="e">
        <f>IF(V94="",IF(V$4='EandC Reporting logic (NO EDIT)'!$K$13,#REF!,""),VLOOKUP(V94,$A$1:$B$401,2,FALSE))</f>
        <v>#REF!</v>
      </c>
      <c r="W100" s="39" t="e">
        <f>IF(W94="",IF(W$4='EandC Reporting logic (NO EDIT)'!$K$13,#REF!,""),VLOOKUP(W94,$A$1:$B$401,2,FALSE))</f>
        <v>#REF!</v>
      </c>
      <c r="X100" s="39"/>
      <c r="Y100" s="39" t="e">
        <f t="shared" ref="Y100" si="161">IF($Q97=1,T100,"")</f>
        <v>#REF!</v>
      </c>
      <c r="Z100" s="39"/>
      <c r="AA100" s="39" t="e">
        <f t="shared" ref="AA100:AB100" si="162">IF($Q97=1,V100,"")</f>
        <v>#REF!</v>
      </c>
      <c r="AB100" s="39" t="e">
        <f t="shared" si="162"/>
        <v>#REF!</v>
      </c>
      <c r="AC100" s="39"/>
    </row>
    <row r="101" spans="1:29" ht="15" thickBot="1">
      <c r="A101" s="5" t="s">
        <v>399</v>
      </c>
      <c r="B101" s="3" t="s">
        <v>400</v>
      </c>
      <c r="D101" s="3" t="e">
        <f t="shared" si="81"/>
        <v>#REF!</v>
      </c>
      <c r="F101" s="4" t="e">
        <f>IF(COUNTA($D$2:D101)&lt;=$E$2,COUNTA($D$2:D101),"")</f>
        <v>#REF!</v>
      </c>
      <c r="K101" s="127"/>
      <c r="L101" s="127"/>
      <c r="M101" s="127"/>
      <c r="N101" s="130"/>
      <c r="O101" s="130"/>
      <c r="P101" s="130"/>
      <c r="Q101" s="130"/>
      <c r="R101" s="37" t="s">
        <v>308</v>
      </c>
      <c r="S101" s="38" t="s">
        <v>296</v>
      </c>
      <c r="T101" s="39" t="e">
        <f t="shared" ref="T101" si="163">IF(P97="","",IF(MOD(P97,4)=0, "CY" &amp; ($G$2-1+P97/4), ""))</f>
        <v>#REF!</v>
      </c>
      <c r="U101" s="39"/>
      <c r="V101" s="39"/>
      <c r="W101" s="39"/>
      <c r="X101" s="39"/>
      <c r="Y101" s="39" t="e">
        <f t="shared" ref="Y101" si="164">IF($Q97=1,T101,"")</f>
        <v>#REF!</v>
      </c>
      <c r="Z101" s="39"/>
      <c r="AA101" s="39"/>
      <c r="AB101" s="39"/>
      <c r="AC101" s="39"/>
    </row>
    <row r="102" spans="1:29">
      <c r="A102" s="3" t="s">
        <v>400</v>
      </c>
      <c r="B102" s="3" t="s">
        <v>401</v>
      </c>
      <c r="D102" s="3" t="e">
        <f t="shared" si="81"/>
        <v>#REF!</v>
      </c>
      <c r="F102" s="4" t="e">
        <f>IF(COUNTA($D$2:D102)&lt;=$E$2,COUNTA($D$2:D102),"")</f>
        <v>#REF!</v>
      </c>
      <c r="K102" s="128"/>
      <c r="L102" s="128"/>
      <c r="M102" s="128"/>
      <c r="N102" s="131"/>
      <c r="O102" s="131"/>
      <c r="P102" s="131"/>
      <c r="Q102" s="131"/>
      <c r="R102" s="40" t="s">
        <v>300</v>
      </c>
      <c r="S102" s="41" t="s">
        <v>298</v>
      </c>
      <c r="T102" s="42" t="e">
        <f t="shared" ref="T102" si="165">IF(MOD(O97,4)=0, "DY" &amp; O97/4, "")</f>
        <v>#REF!</v>
      </c>
      <c r="U102" s="42"/>
      <c r="V102" s="42"/>
      <c r="W102" s="42"/>
      <c r="X102" s="42"/>
      <c r="Y102" s="42" t="e">
        <f t="shared" ref="Y102" si="166">IF($Q97=1,T102,"")</f>
        <v>#REF!</v>
      </c>
      <c r="Z102" s="42"/>
      <c r="AA102" s="42"/>
      <c r="AB102" s="42"/>
      <c r="AC102" s="42"/>
    </row>
    <row r="103" spans="1:29" ht="30.75" customHeight="1" thickBot="1">
      <c r="A103" s="3" t="s">
        <v>401</v>
      </c>
      <c r="B103" s="3" t="s">
        <v>402</v>
      </c>
      <c r="D103" s="3" t="e">
        <f t="shared" si="81"/>
        <v>#REF!</v>
      </c>
      <c r="K103" s="133" t="e">
        <f>EDATE(K97,3)</f>
        <v>#REF!</v>
      </c>
      <c r="L103" s="133" t="e">
        <f>IF(L97="","",EDATE(L97,3))</f>
        <v>#REF!</v>
      </c>
      <c r="M103" s="133" t="e">
        <f>IF(M97="","",(EDATE(M97,3)))</f>
        <v>#REF!</v>
      </c>
      <c r="N103" s="136">
        <f>COUNT($K$7:K108)</f>
        <v>0</v>
      </c>
      <c r="O103" s="136" t="e">
        <f t="shared" ref="O103" si="167">N103+$H$4</f>
        <v>#REF!</v>
      </c>
      <c r="P103" s="136" t="e">
        <f>IF(P97="",IF($T$5=K103,4,""),P97+1)</f>
        <v>#REF!</v>
      </c>
      <c r="Q103" s="136" t="e">
        <f>IF(N103&lt;=$E$2,1,0)</f>
        <v>#REF!</v>
      </c>
      <c r="R103" s="20" t="s">
        <v>300</v>
      </c>
      <c r="S103" s="21" t="s">
        <v>312</v>
      </c>
      <c r="T103" s="22" t="e">
        <f>IF(T97="",IF(T$3='EandC Reporting logic (NO EDIT)'!$K$13,#REF!,""),VLOOKUP(T97,$A$1:$B$401,2,FALSE))</f>
        <v>#REF!</v>
      </c>
      <c r="U103" s="22" t="e">
        <f>IF(U97="",IF(U$3='EandC Reporting logic (NO EDIT)'!$K$13,#REF!,""),VLOOKUP(U97,$A$1:$B$401,2,FALSE))</f>
        <v>#REF!</v>
      </c>
      <c r="V103" s="22" t="e">
        <f>IF(V97="",IF(V$3='EandC Reporting logic (NO EDIT)'!$K$13,#REF!,""),VLOOKUP(V97,$A$1:$B$401,2,FALSE))</f>
        <v>#REF!</v>
      </c>
      <c r="W103" s="22" t="e">
        <f>IF(W97="",IF(W$3='EandC Reporting logic (NO EDIT)'!$K$13,#REF!,""),VLOOKUP(W97,$A$1:$B$401,2,FALSE))</f>
        <v>#REF!</v>
      </c>
      <c r="X103" s="22"/>
      <c r="Y103" s="22" t="e">
        <f t="shared" ref="Y103" si="168">IF($Q103=1,T103,"")</f>
        <v>#REF!</v>
      </c>
      <c r="Z103" s="22" t="e">
        <f t="shared" ref="Z103" si="169">IF($Q103=1,U103,"")</f>
        <v>#REF!</v>
      </c>
      <c r="AA103" s="22" t="e">
        <f t="shared" ref="AA103" si="170">IF($Q103=1,V103,"")</f>
        <v>#REF!</v>
      </c>
      <c r="AB103" s="22" t="e">
        <f t="shared" ref="AB103" si="171">IF($Q103=1,W103,"")</f>
        <v>#REF!</v>
      </c>
      <c r="AC103" s="22"/>
    </row>
    <row r="104" spans="1:29" ht="15" thickBot="1">
      <c r="A104" s="3" t="s">
        <v>402</v>
      </c>
      <c r="B104" s="3" t="s">
        <v>403</v>
      </c>
      <c r="D104" s="3" t="e">
        <f t="shared" si="81"/>
        <v>#REF!</v>
      </c>
      <c r="K104" s="133"/>
      <c r="L104" s="133"/>
      <c r="M104" s="133"/>
      <c r="N104" s="136"/>
      <c r="O104" s="136"/>
      <c r="P104" s="136"/>
      <c r="Q104" s="136"/>
      <c r="R104" s="23" t="s">
        <v>303</v>
      </c>
      <c r="S104" s="24" t="s">
        <v>304</v>
      </c>
      <c r="T104" s="25" t="e">
        <f>IF(T98="",IF(T$3='EandC Reporting logic (NO EDIT)'!$K$13,#REF!,""),VLOOKUP(T98,$A$1:$B$401,2,FALSE))</f>
        <v>#REF!</v>
      </c>
      <c r="U104" s="25" t="e">
        <f>IF(U98="",IF(U$3='EandC Reporting logic (NO EDIT)'!$K$13,#REF!,""),VLOOKUP(U98,$A$1:$B$401,2,FALSE))</f>
        <v>#REF!</v>
      </c>
      <c r="V104" s="25" t="e">
        <f>IF(V98="",IF(V$3='EandC Reporting logic (NO EDIT)'!$K$13,#REF!,""),VLOOKUP(V98,$A$1:$B$401,2,FALSE))</f>
        <v>#REF!</v>
      </c>
      <c r="W104" s="25" t="e">
        <f>IF(W98="",IF(W$3='EandC Reporting logic (NO EDIT)'!$K$13,#REF!,""),VLOOKUP(W98,$A$1:$B$401,2,FALSE))</f>
        <v>#REF!</v>
      </c>
      <c r="X104" s="25"/>
      <c r="Y104" s="25" t="e">
        <f t="shared" ref="Y104" si="172">IF($Q103=1,T104,"")</f>
        <v>#REF!</v>
      </c>
      <c r="Z104" s="25" t="e">
        <f t="shared" ref="Z104" si="173">IF($Q103=1,U104,"")</f>
        <v>#REF!</v>
      </c>
      <c r="AA104" s="25"/>
      <c r="AB104" s="25" t="e">
        <f t="shared" ref="AB104" si="174">IF($Q103=1,W104,"")</f>
        <v>#REF!</v>
      </c>
      <c r="AC104" s="25"/>
    </row>
    <row r="105" spans="1:29" ht="15" thickBot="1">
      <c r="A105" s="3" t="s">
        <v>403</v>
      </c>
      <c r="B105" s="3" t="s">
        <v>404</v>
      </c>
      <c r="D105" s="3" t="e">
        <f t="shared" si="81"/>
        <v>#REF!</v>
      </c>
      <c r="K105" s="133"/>
      <c r="L105" s="133"/>
      <c r="M105" s="133"/>
      <c r="N105" s="136"/>
      <c r="O105" s="136"/>
      <c r="P105" s="136"/>
      <c r="Q105" s="136"/>
      <c r="R105" s="23" t="s">
        <v>300</v>
      </c>
      <c r="S105" s="24" t="s">
        <v>306</v>
      </c>
      <c r="T105" s="25" t="e">
        <f>IF(T99="",IF(T$3='EandC Reporting logic (NO EDIT)'!$K$13,#REF!,""),VLOOKUP(T99,$A$1:$B$401,2,FALSE))</f>
        <v>#REF!</v>
      </c>
      <c r="U105" s="25" t="e">
        <f>IF(U99="",IF(U$3='EandC Reporting logic (NO EDIT)'!$K$13,#REF!,""),VLOOKUP(U99,$A$1:$B$401,2,FALSE))</f>
        <v>#REF!</v>
      </c>
      <c r="V105" s="25" t="e">
        <f>IF(V99="",IF(V$3='EandC Reporting logic (NO EDIT)'!$K$13,#REF!,""),VLOOKUP(V99,$A$1:$B$401,2,FALSE))</f>
        <v>#REF!</v>
      </c>
      <c r="W105" s="25" t="e">
        <f>IF(W99="",IF(W$3='EandC Reporting logic (NO EDIT)'!$K$13,#REF!,""),VLOOKUP(W99,$A$1:$B$401,2,FALSE))</f>
        <v>#REF!</v>
      </c>
      <c r="X105" s="25"/>
      <c r="Y105" s="25" t="e">
        <f t="shared" ref="Y105" si="175">IF($Q103=1,T105,"")</f>
        <v>#REF!</v>
      </c>
      <c r="Z105" s="25"/>
      <c r="AA105" s="25"/>
      <c r="AB105" s="25"/>
      <c r="AC105" s="25"/>
    </row>
    <row r="106" spans="1:29" ht="15" thickBot="1">
      <c r="A106" s="3" t="s">
        <v>404</v>
      </c>
      <c r="B106" s="3" t="s">
        <v>405</v>
      </c>
      <c r="D106" s="3" t="e">
        <f t="shared" si="81"/>
        <v>#REF!</v>
      </c>
      <c r="K106" s="133"/>
      <c r="L106" s="133"/>
      <c r="M106" s="133"/>
      <c r="N106" s="136"/>
      <c r="O106" s="136"/>
      <c r="P106" s="136"/>
      <c r="Q106" s="136"/>
      <c r="R106" s="23" t="s">
        <v>308</v>
      </c>
      <c r="S106" s="24" t="s">
        <v>306</v>
      </c>
      <c r="T106" s="25" t="e">
        <f>IF(T100="",IF(T$4='EandC Reporting logic (NO EDIT)'!$K$13,#REF!,""),VLOOKUP(T100,$A$1:$B$401,2,FALSE))</f>
        <v>#REF!</v>
      </c>
      <c r="U106" s="25" t="e">
        <f>IF(U100="",IF(U$4='EandC Reporting logic (NO EDIT)'!$K$13,#REF!,""),VLOOKUP(U100,$A$1:$B$401,2,FALSE))</f>
        <v>#REF!</v>
      </c>
      <c r="V106" s="25" t="e">
        <f>IF(V100="",IF(V$4='EandC Reporting logic (NO EDIT)'!$K$13,#REF!,""),VLOOKUP(V100,$A$1:$B$401,2,FALSE))</f>
        <v>#REF!</v>
      </c>
      <c r="W106" s="25" t="e">
        <f>IF(W100="",IF(W$4='EandC Reporting logic (NO EDIT)'!$K$13,#REF!,""),VLOOKUP(W100,$A$1:$B$401,2,FALSE))</f>
        <v>#REF!</v>
      </c>
      <c r="X106" s="25"/>
      <c r="Y106" s="25" t="e">
        <f t="shared" ref="Y106" si="176">IF($Q103=1,T106,"")</f>
        <v>#REF!</v>
      </c>
      <c r="Z106" s="25"/>
      <c r="AA106" s="25" t="e">
        <f t="shared" ref="AA106:AB106" si="177">IF($Q103=1,V106,"")</f>
        <v>#REF!</v>
      </c>
      <c r="AB106" s="25" t="e">
        <f t="shared" si="177"/>
        <v>#REF!</v>
      </c>
      <c r="AC106" s="25"/>
    </row>
    <row r="107" spans="1:29" ht="15" thickBot="1">
      <c r="A107" s="3" t="s">
        <v>405</v>
      </c>
      <c r="B107" s="3" t="s">
        <v>406</v>
      </c>
      <c r="D107" s="3" t="e">
        <f t="shared" si="81"/>
        <v>#REF!</v>
      </c>
      <c r="K107" s="133"/>
      <c r="L107" s="133"/>
      <c r="M107" s="133"/>
      <c r="N107" s="136"/>
      <c r="O107" s="136"/>
      <c r="P107" s="136"/>
      <c r="Q107" s="136"/>
      <c r="R107" s="23" t="s">
        <v>308</v>
      </c>
      <c r="S107" s="24" t="s">
        <v>296</v>
      </c>
      <c r="T107" s="25" t="e">
        <f t="shared" ref="T107" si="178">IF(P103="","",IF(MOD(P103,4)=0, "CY" &amp; ($G$2-1+P103/4), ""))</f>
        <v>#REF!</v>
      </c>
      <c r="U107" s="25"/>
      <c r="V107" s="25"/>
      <c r="W107" s="25"/>
      <c r="X107" s="25"/>
      <c r="Y107" s="25" t="e">
        <f t="shared" ref="Y107" si="179">IF($Q103=1,T107,"")</f>
        <v>#REF!</v>
      </c>
      <c r="Z107" s="25"/>
      <c r="AA107" s="25"/>
      <c r="AB107" s="25"/>
      <c r="AC107" s="25"/>
    </row>
    <row r="108" spans="1:29" ht="15" thickBot="1">
      <c r="A108" s="3" t="s">
        <v>406</v>
      </c>
      <c r="B108" s="3" t="s">
        <v>407</v>
      </c>
      <c r="D108" s="3" t="e">
        <f t="shared" si="81"/>
        <v>#REF!</v>
      </c>
      <c r="K108" s="134"/>
      <c r="L108" s="134"/>
      <c r="M108" s="134"/>
      <c r="N108" s="137"/>
      <c r="O108" s="137"/>
      <c r="P108" s="137"/>
      <c r="Q108" s="137"/>
      <c r="R108" s="27" t="s">
        <v>300</v>
      </c>
      <c r="S108" s="28" t="s">
        <v>298</v>
      </c>
      <c r="T108" s="25" t="e">
        <f t="shared" ref="T108" si="180">IF(MOD(O103,4)=0, "DY" &amp; O103/4, "")</f>
        <v>#REF!</v>
      </c>
      <c r="U108" s="25"/>
      <c r="V108" s="25"/>
      <c r="W108" s="25"/>
      <c r="X108" s="25"/>
      <c r="Y108" s="25" t="e">
        <f t="shared" ref="Y108" si="181">IF($Q103=1,T108,"")</f>
        <v>#REF!</v>
      </c>
      <c r="Z108" s="25"/>
      <c r="AA108" s="25"/>
      <c r="AB108" s="25"/>
      <c r="AC108" s="25"/>
    </row>
    <row r="109" spans="1:29" ht="30.75" customHeight="1" thickBot="1">
      <c r="A109" s="3" t="s">
        <v>407</v>
      </c>
      <c r="B109" s="3" t="s">
        <v>408</v>
      </c>
      <c r="D109" s="3" t="e">
        <f t="shared" si="81"/>
        <v>#REF!</v>
      </c>
      <c r="K109" s="132" t="e">
        <f>EDATE(K103,3)</f>
        <v>#REF!</v>
      </c>
      <c r="L109" s="132" t="e">
        <f>IF(L103="","",EDATE(L103,3))</f>
        <v>#REF!</v>
      </c>
      <c r="M109" s="132" t="e">
        <f>IF(M103="","",(EDATE(M103,3)))</f>
        <v>#REF!</v>
      </c>
      <c r="N109" s="135">
        <f>COUNT($K$7:K114)</f>
        <v>0</v>
      </c>
      <c r="O109" s="135" t="e">
        <f t="shared" ref="O109" si="182">N109+$H$4</f>
        <v>#REF!</v>
      </c>
      <c r="P109" s="135" t="e">
        <f>IF(P103="",IF($T$5=K109,4,""),P103+1)</f>
        <v>#REF!</v>
      </c>
      <c r="Q109" s="135" t="e">
        <f>IF(N109&lt;=$E$2,1,0)</f>
        <v>#REF!</v>
      </c>
      <c r="R109" s="31" t="s">
        <v>300</v>
      </c>
      <c r="S109" s="32" t="s">
        <v>312</v>
      </c>
      <c r="T109" s="25" t="e">
        <f>IF(T103="",IF(T$3='EandC Reporting logic (NO EDIT)'!$K$13,#REF!,""),VLOOKUP(T103,$A$1:$B$401,2,FALSE))</f>
        <v>#REF!</v>
      </c>
      <c r="U109" s="25" t="e">
        <f>IF(U103="",IF(U$3='EandC Reporting logic (NO EDIT)'!$K$13,#REF!,""),VLOOKUP(U103,$A$1:$B$401,2,FALSE))</f>
        <v>#REF!</v>
      </c>
      <c r="V109" s="25" t="e">
        <f>IF(V103="",IF(V$3='EandC Reporting logic (NO EDIT)'!$K$13,#REF!,""),VLOOKUP(V103,$A$1:$B$401,2,FALSE))</f>
        <v>#REF!</v>
      </c>
      <c r="W109" s="25" t="e">
        <f>IF(W103="",IF(W$3='EandC Reporting logic (NO EDIT)'!$K$13,#REF!,""),VLOOKUP(W103,$A$1:$B$401,2,FALSE))</f>
        <v>#REF!</v>
      </c>
      <c r="X109" s="25"/>
      <c r="Y109" s="25" t="e">
        <f t="shared" ref="Y109" si="183">IF($Q109=1,T109,"")</f>
        <v>#REF!</v>
      </c>
      <c r="Z109" s="25" t="e">
        <f t="shared" ref="Z109" si="184">IF($Q109=1,U109,"")</f>
        <v>#REF!</v>
      </c>
      <c r="AA109" s="25" t="e">
        <f t="shared" ref="AA109" si="185">IF($Q109=1,V109,"")</f>
        <v>#REF!</v>
      </c>
      <c r="AB109" s="25" t="e">
        <f t="shared" ref="AB109" si="186">IF($Q109=1,W109,"")</f>
        <v>#REF!</v>
      </c>
      <c r="AC109" s="25"/>
    </row>
    <row r="110" spans="1:29" ht="15" thickBot="1">
      <c r="A110" s="3" t="s">
        <v>408</v>
      </c>
      <c r="B110" s="3" t="s">
        <v>409</v>
      </c>
      <c r="D110" s="3" t="e">
        <f t="shared" si="81"/>
        <v>#REF!</v>
      </c>
      <c r="K110" s="133"/>
      <c r="L110" s="133"/>
      <c r="M110" s="133"/>
      <c r="N110" s="136"/>
      <c r="O110" s="136"/>
      <c r="P110" s="136"/>
      <c r="Q110" s="136"/>
      <c r="R110" s="23" t="s">
        <v>303</v>
      </c>
      <c r="S110" s="24" t="s">
        <v>304</v>
      </c>
      <c r="T110" s="25" t="e">
        <f>IF(T104="",IF(T$3='EandC Reporting logic (NO EDIT)'!$K$13,#REF!,""),VLOOKUP(T104,$A$1:$B$401,2,FALSE))</f>
        <v>#REF!</v>
      </c>
      <c r="U110" s="25" t="e">
        <f>IF(U104="",IF(U$3='EandC Reporting logic (NO EDIT)'!$K$13,#REF!,""),VLOOKUP(U104,$A$1:$B$401,2,FALSE))</f>
        <v>#REF!</v>
      </c>
      <c r="V110" s="25" t="e">
        <f>IF(V104="",IF(V$3='EandC Reporting logic (NO EDIT)'!$K$13,#REF!,""),VLOOKUP(V104,$A$1:$B$401,2,FALSE))</f>
        <v>#REF!</v>
      </c>
      <c r="W110" s="25" t="e">
        <f>IF(W104="",IF(W$3='EandC Reporting logic (NO EDIT)'!$K$13,#REF!,""),VLOOKUP(W104,$A$1:$B$401,2,FALSE))</f>
        <v>#REF!</v>
      </c>
      <c r="X110" s="25"/>
      <c r="Y110" s="25" t="e">
        <f t="shared" ref="Y110" si="187">IF($Q109=1,T110,"")</f>
        <v>#REF!</v>
      </c>
      <c r="Z110" s="25" t="e">
        <f t="shared" ref="Z110" si="188">IF($Q109=1,U110,"")</f>
        <v>#REF!</v>
      </c>
      <c r="AA110" s="25"/>
      <c r="AB110" s="25" t="e">
        <f t="shared" ref="AB110" si="189">IF($Q109=1,W110,"")</f>
        <v>#REF!</v>
      </c>
      <c r="AC110" s="25"/>
    </row>
    <row r="111" spans="1:29" ht="15" thickBot="1">
      <c r="A111" s="3" t="s">
        <v>409</v>
      </c>
      <c r="B111" s="3" t="s">
        <v>410</v>
      </c>
      <c r="D111" s="3" t="e">
        <f t="shared" si="81"/>
        <v>#REF!</v>
      </c>
      <c r="K111" s="133"/>
      <c r="L111" s="133"/>
      <c r="M111" s="133"/>
      <c r="N111" s="136"/>
      <c r="O111" s="136"/>
      <c r="P111" s="136"/>
      <c r="Q111" s="136"/>
      <c r="R111" s="23" t="s">
        <v>300</v>
      </c>
      <c r="S111" s="24" t="s">
        <v>306</v>
      </c>
      <c r="T111" s="25" t="e">
        <f>IF(T105="",IF(T$3='EandC Reporting logic (NO EDIT)'!$K$13,#REF!,""),VLOOKUP(T105,$A$1:$B$401,2,FALSE))</f>
        <v>#REF!</v>
      </c>
      <c r="U111" s="25" t="e">
        <f>IF(U105="",IF(U$3='EandC Reporting logic (NO EDIT)'!$K$13,#REF!,""),VLOOKUP(U105,$A$1:$B$401,2,FALSE))</f>
        <v>#REF!</v>
      </c>
      <c r="V111" s="25" t="e">
        <f>IF(V105="",IF(V$3='EandC Reporting logic (NO EDIT)'!$K$13,#REF!,""),VLOOKUP(V105,$A$1:$B$401,2,FALSE))</f>
        <v>#REF!</v>
      </c>
      <c r="W111" s="25" t="e">
        <f>IF(W105="",IF(W$3='EandC Reporting logic (NO EDIT)'!$K$13,#REF!,""),VLOOKUP(W105,$A$1:$B$401,2,FALSE))</f>
        <v>#REF!</v>
      </c>
      <c r="X111" s="25"/>
      <c r="Y111" s="25" t="e">
        <f t="shared" ref="Y111" si="190">IF($Q109=1,T111,"")</f>
        <v>#REF!</v>
      </c>
      <c r="Z111" s="25"/>
      <c r="AA111" s="25"/>
      <c r="AB111" s="25"/>
      <c r="AC111" s="25"/>
    </row>
    <row r="112" spans="1:29" ht="15" thickBot="1">
      <c r="A112" s="3" t="s">
        <v>410</v>
      </c>
      <c r="B112" s="3" t="s">
        <v>411</v>
      </c>
      <c r="D112" s="3" t="e">
        <f t="shared" si="81"/>
        <v>#REF!</v>
      </c>
      <c r="K112" s="133"/>
      <c r="L112" s="133"/>
      <c r="M112" s="133"/>
      <c r="N112" s="136"/>
      <c r="O112" s="136"/>
      <c r="P112" s="136"/>
      <c r="Q112" s="136"/>
      <c r="R112" s="23" t="s">
        <v>308</v>
      </c>
      <c r="S112" s="24" t="s">
        <v>306</v>
      </c>
      <c r="T112" s="25" t="e">
        <f>IF(T106="",IF(T$4='EandC Reporting logic (NO EDIT)'!$K$13,#REF!,""),VLOOKUP(T106,$A$1:$B$401,2,FALSE))</f>
        <v>#REF!</v>
      </c>
      <c r="U112" s="25" t="e">
        <f>IF(U106="",IF(U$4='EandC Reporting logic (NO EDIT)'!$K$13,#REF!,""),VLOOKUP(U106,$A$1:$B$401,2,FALSE))</f>
        <v>#REF!</v>
      </c>
      <c r="V112" s="25" t="e">
        <f>IF(V106="",IF(V$4='EandC Reporting logic (NO EDIT)'!$K$13,#REF!,""),VLOOKUP(V106,$A$1:$B$401,2,FALSE))</f>
        <v>#REF!</v>
      </c>
      <c r="W112" s="25" t="e">
        <f>IF(W106="",IF(W$4='EandC Reporting logic (NO EDIT)'!$K$13,#REF!,""),VLOOKUP(W106,$A$1:$B$401,2,FALSE))</f>
        <v>#REF!</v>
      </c>
      <c r="X112" s="25"/>
      <c r="Y112" s="25" t="e">
        <f t="shared" ref="Y112" si="191">IF($Q109=1,T112,"")</f>
        <v>#REF!</v>
      </c>
      <c r="Z112" s="25"/>
      <c r="AA112" s="25" t="e">
        <f t="shared" ref="AA112:AB112" si="192">IF($Q109=1,V112,"")</f>
        <v>#REF!</v>
      </c>
      <c r="AB112" s="25" t="e">
        <f t="shared" si="192"/>
        <v>#REF!</v>
      </c>
      <c r="AC112" s="25"/>
    </row>
    <row r="113" spans="1:29" ht="15" thickBot="1">
      <c r="A113" s="3" t="s">
        <v>411</v>
      </c>
      <c r="B113" s="3" t="s">
        <v>412</v>
      </c>
      <c r="D113" s="3" t="e">
        <f t="shared" si="81"/>
        <v>#REF!</v>
      </c>
      <c r="K113" s="133"/>
      <c r="L113" s="133"/>
      <c r="M113" s="133"/>
      <c r="N113" s="136"/>
      <c r="O113" s="136"/>
      <c r="P113" s="136"/>
      <c r="Q113" s="136"/>
      <c r="R113" s="23" t="s">
        <v>308</v>
      </c>
      <c r="S113" s="24" t="s">
        <v>296</v>
      </c>
      <c r="T113" s="25" t="e">
        <f t="shared" ref="T113" si="193">IF(P109="","",IF(MOD(P109,4)=0, "CY" &amp; ($G$2-1+P109/4), ""))</f>
        <v>#REF!</v>
      </c>
      <c r="U113" s="25"/>
      <c r="V113" s="25"/>
      <c r="W113" s="25"/>
      <c r="X113" s="25"/>
      <c r="Y113" s="25" t="e">
        <f t="shared" ref="Y113" si="194">IF($Q109=1,T113,"")</f>
        <v>#REF!</v>
      </c>
      <c r="Z113" s="25"/>
      <c r="AA113" s="25"/>
      <c r="AB113" s="25"/>
      <c r="AC113" s="25"/>
    </row>
    <row r="114" spans="1:29" ht="15" thickBot="1">
      <c r="A114" s="3" t="s">
        <v>412</v>
      </c>
      <c r="B114" s="3" t="s">
        <v>413</v>
      </c>
      <c r="D114" s="3" t="e">
        <f t="shared" si="81"/>
        <v>#REF!</v>
      </c>
      <c r="K114" s="134"/>
      <c r="L114" s="134"/>
      <c r="M114" s="134"/>
      <c r="N114" s="137"/>
      <c r="O114" s="137"/>
      <c r="P114" s="137"/>
      <c r="Q114" s="137"/>
      <c r="R114" s="27" t="s">
        <v>300</v>
      </c>
      <c r="S114" s="28" t="s">
        <v>298</v>
      </c>
      <c r="T114" s="25" t="e">
        <f t="shared" ref="T114" si="195">IF(MOD(O109,4)=0, "DY" &amp; O109/4, "")</f>
        <v>#REF!</v>
      </c>
      <c r="U114" s="25"/>
      <c r="V114" s="25"/>
      <c r="W114" s="25"/>
      <c r="X114" s="25"/>
      <c r="Y114" s="25" t="e">
        <f t="shared" ref="Y114" si="196">IF($Q109=1,T114,"")</f>
        <v>#REF!</v>
      </c>
      <c r="Z114" s="25"/>
      <c r="AA114" s="25"/>
      <c r="AB114" s="25"/>
      <c r="AC114" s="25"/>
    </row>
    <row r="115" spans="1:29" ht="30.75" customHeight="1" thickBot="1">
      <c r="A115" s="3" t="s">
        <v>413</v>
      </c>
      <c r="B115" s="3" t="s">
        <v>414</v>
      </c>
      <c r="D115" s="3" t="e">
        <f t="shared" si="81"/>
        <v>#REF!</v>
      </c>
      <c r="K115" s="132" t="e">
        <f>EDATE(K109,3)</f>
        <v>#REF!</v>
      </c>
      <c r="L115" s="132" t="e">
        <f>IF(L109="","",EDATE(L109,3))</f>
        <v>#REF!</v>
      </c>
      <c r="M115" s="132" t="e">
        <f>IF(M109="","",(EDATE(M109,3)))</f>
        <v>#REF!</v>
      </c>
      <c r="N115" s="135">
        <f>COUNT($K$7:K120)</f>
        <v>0</v>
      </c>
      <c r="O115" s="135" t="e">
        <f t="shared" ref="O115" si="197">N115+$H$4</f>
        <v>#REF!</v>
      </c>
      <c r="P115" s="135" t="e">
        <f>IF(P109="",IF($T$5=K115,4,""),P109+1)</f>
        <v>#REF!</v>
      </c>
      <c r="Q115" s="135" t="e">
        <f>IF(N115&lt;=$E$2,1,0)</f>
        <v>#REF!</v>
      </c>
      <c r="R115" s="31" t="s">
        <v>300</v>
      </c>
      <c r="S115" s="32" t="s">
        <v>312</v>
      </c>
      <c r="T115" s="25" t="e">
        <f>IF(T109="",IF(T$3='EandC Reporting logic (NO EDIT)'!$K$13,#REF!,""),VLOOKUP(T109,$A$1:$B$401,2,FALSE))</f>
        <v>#REF!</v>
      </c>
      <c r="U115" s="25" t="e">
        <f>IF(U109="",IF(U$3='EandC Reporting logic (NO EDIT)'!$K$13,#REF!,""),VLOOKUP(U109,$A$1:$B$401,2,FALSE))</f>
        <v>#REF!</v>
      </c>
      <c r="V115" s="25" t="e">
        <f>IF(V109="",IF(V$3='EandC Reporting logic (NO EDIT)'!$K$13,#REF!,""),VLOOKUP(V109,$A$1:$B$401,2,FALSE))</f>
        <v>#REF!</v>
      </c>
      <c r="W115" s="25" t="e">
        <f>IF(W109="",IF(W$3='EandC Reporting logic (NO EDIT)'!$K$13,#REF!,""),VLOOKUP(W109,$A$1:$B$401,2,FALSE))</f>
        <v>#REF!</v>
      </c>
      <c r="X115" s="25"/>
      <c r="Y115" s="25" t="e">
        <f t="shared" ref="Y115" si="198">IF($Q115=1,T115,"")</f>
        <v>#REF!</v>
      </c>
      <c r="Z115" s="25" t="e">
        <f t="shared" ref="Z115" si="199">IF($Q115=1,U115,"")</f>
        <v>#REF!</v>
      </c>
      <c r="AA115" s="25" t="e">
        <f t="shared" ref="AA115" si="200">IF($Q115=1,V115,"")</f>
        <v>#REF!</v>
      </c>
      <c r="AB115" s="25" t="e">
        <f t="shared" ref="AB115" si="201">IF($Q115=1,W115,"")</f>
        <v>#REF!</v>
      </c>
      <c r="AC115" s="25"/>
    </row>
    <row r="116" spans="1:29" ht="15" thickBot="1">
      <c r="A116" s="3" t="s">
        <v>414</v>
      </c>
      <c r="B116" s="3" t="s">
        <v>415</v>
      </c>
      <c r="D116" s="3" t="e">
        <f t="shared" si="81"/>
        <v>#REF!</v>
      </c>
      <c r="K116" s="133"/>
      <c r="L116" s="133"/>
      <c r="M116" s="133"/>
      <c r="N116" s="136"/>
      <c r="O116" s="136"/>
      <c r="P116" s="136"/>
      <c r="Q116" s="136"/>
      <c r="R116" s="23" t="s">
        <v>303</v>
      </c>
      <c r="S116" s="24" t="s">
        <v>304</v>
      </c>
      <c r="T116" s="25" t="e">
        <f>IF(T110="",IF(T$3='EandC Reporting logic (NO EDIT)'!$K$13,#REF!,""),VLOOKUP(T110,$A$1:$B$401,2,FALSE))</f>
        <v>#REF!</v>
      </c>
      <c r="U116" s="25" t="e">
        <f>IF(U110="",IF(U$3='EandC Reporting logic (NO EDIT)'!$K$13,#REF!,""),VLOOKUP(U110,$A$1:$B$401,2,FALSE))</f>
        <v>#REF!</v>
      </c>
      <c r="V116" s="25" t="e">
        <f>IF(V110="",IF(V$3='EandC Reporting logic (NO EDIT)'!$K$13,#REF!,""),VLOOKUP(V110,$A$1:$B$401,2,FALSE))</f>
        <v>#REF!</v>
      </c>
      <c r="W116" s="25" t="e">
        <f>IF(W110="",IF(W$3='EandC Reporting logic (NO EDIT)'!$K$13,#REF!,""),VLOOKUP(W110,$A$1:$B$401,2,FALSE))</f>
        <v>#REF!</v>
      </c>
      <c r="X116" s="25"/>
      <c r="Y116" s="25" t="e">
        <f t="shared" ref="Y116" si="202">IF($Q115=1,T116,"")</f>
        <v>#REF!</v>
      </c>
      <c r="Z116" s="25" t="e">
        <f t="shared" ref="Z116" si="203">IF($Q115=1,U116,"")</f>
        <v>#REF!</v>
      </c>
      <c r="AA116" s="25"/>
      <c r="AB116" s="25" t="e">
        <f t="shared" ref="AB116" si="204">IF($Q115=1,W116,"")</f>
        <v>#REF!</v>
      </c>
      <c r="AC116" s="25"/>
    </row>
    <row r="117" spans="1:29" ht="15" thickBot="1">
      <c r="A117" s="3" t="s">
        <v>415</v>
      </c>
      <c r="B117" s="3" t="s">
        <v>416</v>
      </c>
      <c r="D117" s="3" t="e">
        <f t="shared" si="81"/>
        <v>#REF!</v>
      </c>
      <c r="K117" s="133"/>
      <c r="L117" s="133"/>
      <c r="M117" s="133"/>
      <c r="N117" s="136"/>
      <c r="O117" s="136"/>
      <c r="P117" s="136"/>
      <c r="Q117" s="136"/>
      <c r="R117" s="23" t="s">
        <v>300</v>
      </c>
      <c r="S117" s="24" t="s">
        <v>306</v>
      </c>
      <c r="T117" s="25" t="e">
        <f>IF(T111="",IF(T$3='EandC Reporting logic (NO EDIT)'!$K$13,#REF!,""),VLOOKUP(T111,$A$1:$B$401,2,FALSE))</f>
        <v>#REF!</v>
      </c>
      <c r="U117" s="25" t="e">
        <f>IF(U111="",IF(U$3='EandC Reporting logic (NO EDIT)'!$K$13,#REF!,""),VLOOKUP(U111,$A$1:$B$401,2,FALSE))</f>
        <v>#REF!</v>
      </c>
      <c r="V117" s="25" t="e">
        <f>IF(V111="",IF(V$3='EandC Reporting logic (NO EDIT)'!$K$13,#REF!,""),VLOOKUP(V111,$A$1:$B$401,2,FALSE))</f>
        <v>#REF!</v>
      </c>
      <c r="W117" s="25" t="e">
        <f>IF(W111="",IF(W$3='EandC Reporting logic (NO EDIT)'!$K$13,#REF!,""),VLOOKUP(W111,$A$1:$B$401,2,FALSE))</f>
        <v>#REF!</v>
      </c>
      <c r="X117" s="25"/>
      <c r="Y117" s="25" t="e">
        <f t="shared" ref="Y117" si="205">IF($Q115=1,T117,"")</f>
        <v>#REF!</v>
      </c>
      <c r="Z117" s="25"/>
      <c r="AA117" s="25"/>
      <c r="AB117" s="25"/>
      <c r="AC117" s="25"/>
    </row>
    <row r="118" spans="1:29" ht="15" thickBot="1">
      <c r="A118" s="3" t="s">
        <v>416</v>
      </c>
      <c r="B118" s="3" t="s">
        <v>417</v>
      </c>
      <c r="D118" s="3" t="e">
        <f t="shared" si="81"/>
        <v>#REF!</v>
      </c>
      <c r="K118" s="133"/>
      <c r="L118" s="133"/>
      <c r="M118" s="133"/>
      <c r="N118" s="136"/>
      <c r="O118" s="136"/>
      <c r="P118" s="136"/>
      <c r="Q118" s="136"/>
      <c r="R118" s="23" t="s">
        <v>308</v>
      </c>
      <c r="S118" s="24" t="s">
        <v>306</v>
      </c>
      <c r="T118" s="25" t="e">
        <f>IF(T112="",IF(T$4='EandC Reporting logic (NO EDIT)'!$K$13,#REF!,""),VLOOKUP(T112,$A$1:$B$401,2,FALSE))</f>
        <v>#REF!</v>
      </c>
      <c r="U118" s="25" t="e">
        <f>IF(U112="",IF(U$4='EandC Reporting logic (NO EDIT)'!$K$13,#REF!,""),VLOOKUP(U112,$A$1:$B$401,2,FALSE))</f>
        <v>#REF!</v>
      </c>
      <c r="V118" s="25" t="e">
        <f>IF(V112="",IF(V$4='EandC Reporting logic (NO EDIT)'!$K$13,#REF!,""),VLOOKUP(V112,$A$1:$B$401,2,FALSE))</f>
        <v>#REF!</v>
      </c>
      <c r="W118" s="25" t="e">
        <f>IF(W112="",IF(W$4='EandC Reporting logic (NO EDIT)'!$K$13,#REF!,""),VLOOKUP(W112,$A$1:$B$401,2,FALSE))</f>
        <v>#REF!</v>
      </c>
      <c r="X118" s="25"/>
      <c r="Y118" s="25" t="e">
        <f t="shared" ref="Y118" si="206">IF($Q115=1,T118,"")</f>
        <v>#REF!</v>
      </c>
      <c r="Z118" s="25"/>
      <c r="AA118" s="25" t="e">
        <f t="shared" ref="AA118:AB118" si="207">IF($Q115=1,V118,"")</f>
        <v>#REF!</v>
      </c>
      <c r="AB118" s="25" t="e">
        <f t="shared" si="207"/>
        <v>#REF!</v>
      </c>
      <c r="AC118" s="25"/>
    </row>
    <row r="119" spans="1:29" ht="15" thickBot="1">
      <c r="A119" s="3" t="s">
        <v>417</v>
      </c>
      <c r="B119" s="3" t="s">
        <v>418</v>
      </c>
      <c r="D119" s="3" t="e">
        <f t="shared" si="81"/>
        <v>#REF!</v>
      </c>
      <c r="K119" s="133"/>
      <c r="L119" s="133"/>
      <c r="M119" s="133"/>
      <c r="N119" s="136"/>
      <c r="O119" s="136"/>
      <c r="P119" s="136"/>
      <c r="Q119" s="136"/>
      <c r="R119" s="23" t="s">
        <v>308</v>
      </c>
      <c r="S119" s="24" t="s">
        <v>296</v>
      </c>
      <c r="T119" s="25" t="e">
        <f t="shared" ref="T119" si="208">IF(P115="","",IF(MOD(P115,4)=0, "CY" &amp; ($G$2-1+P115/4), ""))</f>
        <v>#REF!</v>
      </c>
      <c r="U119" s="25"/>
      <c r="V119" s="25"/>
      <c r="W119" s="25"/>
      <c r="X119" s="25"/>
      <c r="Y119" s="25" t="e">
        <f t="shared" ref="Y119" si="209">IF($Q115=1,T119,"")</f>
        <v>#REF!</v>
      </c>
      <c r="Z119" s="25"/>
      <c r="AA119" s="25"/>
      <c r="AB119" s="25"/>
      <c r="AC119" s="25"/>
    </row>
    <row r="120" spans="1:29" ht="15" thickBot="1">
      <c r="A120" s="3" t="s">
        <v>418</v>
      </c>
      <c r="B120" s="3" t="s">
        <v>419</v>
      </c>
      <c r="D120" s="3" t="e">
        <f t="shared" si="81"/>
        <v>#REF!</v>
      </c>
      <c r="K120" s="134"/>
      <c r="L120" s="134"/>
      <c r="M120" s="134"/>
      <c r="N120" s="137"/>
      <c r="O120" s="137"/>
      <c r="P120" s="137"/>
      <c r="Q120" s="137"/>
      <c r="R120" s="27" t="s">
        <v>300</v>
      </c>
      <c r="S120" s="28" t="s">
        <v>298</v>
      </c>
      <c r="T120" s="25" t="e">
        <f t="shared" ref="T120" si="210">IF(MOD(O115,4)=0, "DY" &amp; O115/4, "")</f>
        <v>#REF!</v>
      </c>
      <c r="U120" s="25"/>
      <c r="V120" s="25"/>
      <c r="W120" s="25"/>
      <c r="X120" s="25"/>
      <c r="Y120" s="25" t="e">
        <f t="shared" ref="Y120" si="211">IF($Q115=1,T120,"")</f>
        <v>#REF!</v>
      </c>
      <c r="Z120" s="25"/>
      <c r="AA120" s="25"/>
      <c r="AB120" s="25"/>
      <c r="AC120" s="25"/>
    </row>
    <row r="121" spans="1:29" ht="30.75" customHeight="1" thickBot="1">
      <c r="A121" s="3" t="s">
        <v>419</v>
      </c>
      <c r="B121" s="3" t="s">
        <v>420</v>
      </c>
      <c r="D121" s="3" t="e">
        <f t="shared" si="81"/>
        <v>#REF!</v>
      </c>
      <c r="K121" s="132" t="e">
        <f>EDATE(K115,3)</f>
        <v>#REF!</v>
      </c>
      <c r="L121" s="132" t="e">
        <f>IF(L115="","",EDATE(L115,3))</f>
        <v>#REF!</v>
      </c>
      <c r="M121" s="132" t="e">
        <f>IF(M115="","",(EDATE(M115,3)))</f>
        <v>#REF!</v>
      </c>
      <c r="N121" s="135">
        <f>COUNT($K$7:K126)</f>
        <v>0</v>
      </c>
      <c r="O121" s="135" t="e">
        <f t="shared" ref="O121" si="212">N121+$H$4</f>
        <v>#REF!</v>
      </c>
      <c r="P121" s="135" t="e">
        <f>IF(P115="",IF($T$5=K121,4,""),P115+1)</f>
        <v>#REF!</v>
      </c>
      <c r="Q121" s="135" t="e">
        <f>IF(N121&lt;=$E$2,1,0)</f>
        <v>#REF!</v>
      </c>
      <c r="R121" s="31" t="s">
        <v>300</v>
      </c>
      <c r="S121" s="32" t="s">
        <v>312</v>
      </c>
      <c r="T121" s="25" t="e">
        <f>IF(T115="",IF(T$3='EandC Reporting logic (NO EDIT)'!$K$13,#REF!,""),VLOOKUP(T115,$A$1:$B$401,2,FALSE))</f>
        <v>#REF!</v>
      </c>
      <c r="U121" s="25" t="e">
        <f>IF(U115="",IF(U$3='EandC Reporting logic (NO EDIT)'!$K$13,#REF!,""),VLOOKUP(U115,$A$1:$B$401,2,FALSE))</f>
        <v>#REF!</v>
      </c>
      <c r="V121" s="25" t="e">
        <f>IF(V115="",IF(V$3='EandC Reporting logic (NO EDIT)'!$K$13,#REF!,""),VLOOKUP(V115,$A$1:$B$401,2,FALSE))</f>
        <v>#REF!</v>
      </c>
      <c r="W121" s="25" t="e">
        <f>IF(W115="",IF(W$3='EandC Reporting logic (NO EDIT)'!$K$13,#REF!,""),VLOOKUP(W115,$A$1:$B$401,2,FALSE))</f>
        <v>#REF!</v>
      </c>
      <c r="X121" s="25"/>
      <c r="Y121" s="25" t="e">
        <f t="shared" ref="Y121" si="213">IF($Q121=1,T121,"")</f>
        <v>#REF!</v>
      </c>
      <c r="Z121" s="25" t="e">
        <f t="shared" ref="Z121" si="214">IF($Q121=1,U121,"")</f>
        <v>#REF!</v>
      </c>
      <c r="AA121" s="25" t="e">
        <f t="shared" ref="AA121" si="215">IF($Q121=1,V121,"")</f>
        <v>#REF!</v>
      </c>
      <c r="AB121" s="25" t="e">
        <f t="shared" ref="AB121" si="216">IF($Q121=1,W121,"")</f>
        <v>#REF!</v>
      </c>
      <c r="AC121" s="25"/>
    </row>
    <row r="122" spans="1:29" ht="15" thickBot="1">
      <c r="A122" s="3" t="s">
        <v>420</v>
      </c>
      <c r="B122" s="3" t="s">
        <v>421</v>
      </c>
      <c r="D122" s="3" t="e">
        <f t="shared" si="81"/>
        <v>#REF!</v>
      </c>
      <c r="K122" s="133"/>
      <c r="L122" s="133"/>
      <c r="M122" s="133"/>
      <c r="N122" s="136"/>
      <c r="O122" s="136"/>
      <c r="P122" s="136"/>
      <c r="Q122" s="136"/>
      <c r="R122" s="23" t="s">
        <v>303</v>
      </c>
      <c r="S122" s="24" t="s">
        <v>304</v>
      </c>
      <c r="T122" s="25" t="e">
        <f>IF(T116="",IF(T$3='EandC Reporting logic (NO EDIT)'!$K$13,#REF!,""),VLOOKUP(T116,$A$1:$B$401,2,FALSE))</f>
        <v>#REF!</v>
      </c>
      <c r="U122" s="25" t="e">
        <f>IF(U116="",IF(U$3='EandC Reporting logic (NO EDIT)'!$K$13,#REF!,""),VLOOKUP(U116,$A$1:$B$401,2,FALSE))</f>
        <v>#REF!</v>
      </c>
      <c r="V122" s="25" t="e">
        <f>IF(V116="",IF(V$3='EandC Reporting logic (NO EDIT)'!$K$13,#REF!,""),VLOOKUP(V116,$A$1:$B$401,2,FALSE))</f>
        <v>#REF!</v>
      </c>
      <c r="W122" s="25" t="e">
        <f>IF(W116="",IF(W$3='EandC Reporting logic (NO EDIT)'!$K$13,#REF!,""),VLOOKUP(W116,$A$1:$B$401,2,FALSE))</f>
        <v>#REF!</v>
      </c>
      <c r="X122" s="25"/>
      <c r="Y122" s="25" t="e">
        <f t="shared" ref="Y122" si="217">IF($Q121=1,T122,"")</f>
        <v>#REF!</v>
      </c>
      <c r="Z122" s="25" t="e">
        <f t="shared" ref="Z122" si="218">IF($Q121=1,U122,"")</f>
        <v>#REF!</v>
      </c>
      <c r="AA122" s="25"/>
      <c r="AB122" s="25" t="e">
        <f t="shared" ref="AB122" si="219">IF($Q121=1,W122,"")</f>
        <v>#REF!</v>
      </c>
      <c r="AC122" s="25"/>
    </row>
    <row r="123" spans="1:29" ht="15" thickBot="1">
      <c r="A123" s="3" t="s">
        <v>421</v>
      </c>
      <c r="B123" s="3" t="s">
        <v>422</v>
      </c>
      <c r="D123" s="3" t="e">
        <f t="shared" si="81"/>
        <v>#REF!</v>
      </c>
      <c r="K123" s="133"/>
      <c r="L123" s="133"/>
      <c r="M123" s="133"/>
      <c r="N123" s="136"/>
      <c r="O123" s="136"/>
      <c r="P123" s="136"/>
      <c r="Q123" s="136"/>
      <c r="R123" s="23" t="s">
        <v>300</v>
      </c>
      <c r="S123" s="24" t="s">
        <v>306</v>
      </c>
      <c r="T123" s="25" t="e">
        <f>IF(T117="",IF(T$3='EandC Reporting logic (NO EDIT)'!$K$13,#REF!,""),VLOOKUP(T117,$A$1:$B$401,2,FALSE))</f>
        <v>#REF!</v>
      </c>
      <c r="U123" s="25" t="e">
        <f>IF(U117="",IF(U$3='EandC Reporting logic (NO EDIT)'!$K$13,#REF!,""),VLOOKUP(U117,$A$1:$B$401,2,FALSE))</f>
        <v>#REF!</v>
      </c>
      <c r="V123" s="25" t="e">
        <f>IF(V117="",IF(V$3='EandC Reporting logic (NO EDIT)'!$K$13,#REF!,""),VLOOKUP(V117,$A$1:$B$401,2,FALSE))</f>
        <v>#REF!</v>
      </c>
      <c r="W123" s="25" t="e">
        <f>IF(W117="",IF(W$3='EandC Reporting logic (NO EDIT)'!$K$13,#REF!,""),VLOOKUP(W117,$A$1:$B$401,2,FALSE))</f>
        <v>#REF!</v>
      </c>
      <c r="X123" s="25"/>
      <c r="Y123" s="25" t="e">
        <f t="shared" ref="Y123" si="220">IF($Q121=1,T123,"")</f>
        <v>#REF!</v>
      </c>
      <c r="Z123" s="25"/>
      <c r="AA123" s="25"/>
      <c r="AB123" s="25"/>
      <c r="AC123" s="25"/>
    </row>
    <row r="124" spans="1:29" ht="15" thickBot="1">
      <c r="A124" s="3" t="s">
        <v>422</v>
      </c>
      <c r="B124" s="3" t="s">
        <v>423</v>
      </c>
      <c r="D124" s="3" t="e">
        <f t="shared" si="81"/>
        <v>#REF!</v>
      </c>
      <c r="K124" s="133"/>
      <c r="L124" s="133"/>
      <c r="M124" s="133"/>
      <c r="N124" s="136"/>
      <c r="O124" s="136"/>
      <c r="P124" s="136"/>
      <c r="Q124" s="136"/>
      <c r="R124" s="23" t="s">
        <v>308</v>
      </c>
      <c r="S124" s="24" t="s">
        <v>306</v>
      </c>
      <c r="T124" s="25" t="e">
        <f>IF(T118="",IF(T$4='EandC Reporting logic (NO EDIT)'!$K$13,#REF!,""),VLOOKUP(T118,$A$1:$B$401,2,FALSE))</f>
        <v>#REF!</v>
      </c>
      <c r="U124" s="25" t="e">
        <f>IF(U118="",IF(U$4='EandC Reporting logic (NO EDIT)'!$K$13,#REF!,""),VLOOKUP(U118,$A$1:$B$401,2,FALSE))</f>
        <v>#REF!</v>
      </c>
      <c r="V124" s="25" t="e">
        <f>IF(V118="",IF(V$4='EandC Reporting logic (NO EDIT)'!$K$13,#REF!,""),VLOOKUP(V118,$A$1:$B$401,2,FALSE))</f>
        <v>#REF!</v>
      </c>
      <c r="W124" s="25" t="e">
        <f>IF(W118="",IF(W$4='EandC Reporting logic (NO EDIT)'!$K$13,#REF!,""),VLOOKUP(W118,$A$1:$B$401,2,FALSE))</f>
        <v>#REF!</v>
      </c>
      <c r="X124" s="25"/>
      <c r="Y124" s="25" t="e">
        <f t="shared" ref="Y124" si="221">IF($Q121=1,T124,"")</f>
        <v>#REF!</v>
      </c>
      <c r="Z124" s="25"/>
      <c r="AA124" s="25" t="e">
        <f t="shared" ref="AA124:AB124" si="222">IF($Q121=1,V124,"")</f>
        <v>#REF!</v>
      </c>
      <c r="AB124" s="25" t="e">
        <f t="shared" si="222"/>
        <v>#REF!</v>
      </c>
      <c r="AC124" s="25"/>
    </row>
    <row r="125" spans="1:29" ht="15" thickBot="1">
      <c r="A125" s="3" t="s">
        <v>423</v>
      </c>
      <c r="B125" s="3" t="s">
        <v>424</v>
      </c>
      <c r="D125" s="3" t="e">
        <f t="shared" si="81"/>
        <v>#REF!</v>
      </c>
      <c r="K125" s="133"/>
      <c r="L125" s="133"/>
      <c r="M125" s="133"/>
      <c r="N125" s="136"/>
      <c r="O125" s="136"/>
      <c r="P125" s="136"/>
      <c r="Q125" s="136"/>
      <c r="R125" s="23" t="s">
        <v>308</v>
      </c>
      <c r="S125" s="24" t="s">
        <v>296</v>
      </c>
      <c r="T125" s="25" t="e">
        <f t="shared" ref="T125" si="223">IF(P121="","",IF(MOD(P121,4)=0, "CY" &amp; ($G$2-1+P121/4), ""))</f>
        <v>#REF!</v>
      </c>
      <c r="U125" s="25"/>
      <c r="V125" s="25"/>
      <c r="W125" s="25"/>
      <c r="X125" s="25"/>
      <c r="Y125" s="25" t="e">
        <f t="shared" ref="Y125" si="224">IF($Q121=1,T125,"")</f>
        <v>#REF!</v>
      </c>
      <c r="Z125" s="25"/>
      <c r="AA125" s="25"/>
      <c r="AB125" s="25"/>
      <c r="AC125" s="25"/>
    </row>
    <row r="126" spans="1:29" ht="15" thickBot="1">
      <c r="A126" s="3" t="s">
        <v>424</v>
      </c>
      <c r="B126" s="3" t="s">
        <v>425</v>
      </c>
      <c r="D126" s="3" t="e">
        <f t="shared" si="81"/>
        <v>#REF!</v>
      </c>
      <c r="K126" s="134"/>
      <c r="L126" s="134"/>
      <c r="M126" s="134"/>
      <c r="N126" s="137"/>
      <c r="O126" s="137"/>
      <c r="P126" s="137"/>
      <c r="Q126" s="137"/>
      <c r="R126" s="27" t="s">
        <v>300</v>
      </c>
      <c r="S126" s="28" t="s">
        <v>298</v>
      </c>
      <c r="T126" s="25" t="e">
        <f t="shared" ref="T126" si="225">IF(MOD(O121,4)=0, "DY" &amp; O121/4, "")</f>
        <v>#REF!</v>
      </c>
      <c r="U126" s="25"/>
      <c r="V126" s="25"/>
      <c r="W126" s="25"/>
      <c r="X126" s="25"/>
      <c r="Y126" s="25" t="e">
        <f t="shared" ref="Y126" si="226">IF($Q121=1,T126,"")</f>
        <v>#REF!</v>
      </c>
      <c r="Z126" s="25"/>
      <c r="AA126" s="25"/>
      <c r="AB126" s="25"/>
      <c r="AC126" s="25"/>
    </row>
    <row r="127" spans="1:29" ht="30.75" customHeight="1" thickBot="1">
      <c r="A127" s="3" t="s">
        <v>425</v>
      </c>
      <c r="B127" s="3" t="s">
        <v>426</v>
      </c>
      <c r="D127" s="3" t="e">
        <f t="shared" si="81"/>
        <v>#REF!</v>
      </c>
      <c r="K127" s="126" t="e">
        <f>EDATE(K121,3)</f>
        <v>#REF!</v>
      </c>
      <c r="L127" s="126" t="e">
        <f>IF(L121="","",EDATE(L121,3))</f>
        <v>#REF!</v>
      </c>
      <c r="M127" s="126" t="e">
        <f>IF(M121="","",(EDATE(M121,3)))</f>
        <v>#REF!</v>
      </c>
      <c r="N127" s="129">
        <f>COUNT($K$7:K132)</f>
        <v>0</v>
      </c>
      <c r="O127" s="129" t="e">
        <f t="shared" ref="O127" si="227">N127+$H$4</f>
        <v>#REF!</v>
      </c>
      <c r="P127" s="129" t="e">
        <f>IF(P121="",IF($T$5=K127,4,""),P121+1)</f>
        <v>#REF!</v>
      </c>
      <c r="Q127" s="129" t="e">
        <f>IF(N127&lt;=$E$2,1,0)</f>
        <v>#REF!</v>
      </c>
      <c r="R127" s="34" t="s">
        <v>300</v>
      </c>
      <c r="S127" s="35" t="s">
        <v>312</v>
      </c>
      <c r="T127" s="39" t="e">
        <f>IF(T121="",IF(T$3='EandC Reporting logic (NO EDIT)'!$K$13,#REF!,""),VLOOKUP(T121,$A$1:$B$401,2,FALSE))</f>
        <v>#REF!</v>
      </c>
      <c r="U127" s="39" t="e">
        <f>IF(U121="",IF(U$3='EandC Reporting logic (NO EDIT)'!$K$13,#REF!,""),VLOOKUP(U121,$A$1:$B$401,2,FALSE))</f>
        <v>#REF!</v>
      </c>
      <c r="V127" s="39" t="e">
        <f>IF(V121="",IF(V$3='EandC Reporting logic (NO EDIT)'!$K$13,#REF!,""),VLOOKUP(V121,$A$1:$B$401,2,FALSE))</f>
        <v>#REF!</v>
      </c>
      <c r="W127" s="39" t="e">
        <f>IF(W121="",IF(W$3='EandC Reporting logic (NO EDIT)'!$K$13,#REF!,""),VLOOKUP(W121,$A$1:$B$401,2,FALSE))</f>
        <v>#REF!</v>
      </c>
      <c r="X127" s="39"/>
      <c r="Y127" s="39" t="e">
        <f t="shared" ref="Y127" si="228">IF($Q127=1,T127,"")</f>
        <v>#REF!</v>
      </c>
      <c r="Z127" s="39" t="e">
        <f t="shared" ref="Z127" si="229">IF($Q127=1,U127,"")</f>
        <v>#REF!</v>
      </c>
      <c r="AA127" s="39" t="e">
        <f t="shared" ref="AA127" si="230">IF($Q127=1,V127,"")</f>
        <v>#REF!</v>
      </c>
      <c r="AB127" s="39" t="e">
        <f t="shared" ref="AB127" si="231">IF($Q127=1,W127,"")</f>
        <v>#REF!</v>
      </c>
      <c r="AC127" s="39"/>
    </row>
    <row r="128" spans="1:29" ht="15" thickBot="1">
      <c r="A128" s="3" t="s">
        <v>426</v>
      </c>
      <c r="B128" s="3" t="s">
        <v>427</v>
      </c>
      <c r="D128" s="3" t="e">
        <f t="shared" si="81"/>
        <v>#REF!</v>
      </c>
      <c r="K128" s="127"/>
      <c r="L128" s="127"/>
      <c r="M128" s="127"/>
      <c r="N128" s="130"/>
      <c r="O128" s="130"/>
      <c r="P128" s="130"/>
      <c r="Q128" s="130"/>
      <c r="R128" s="37" t="s">
        <v>303</v>
      </c>
      <c r="S128" s="38" t="s">
        <v>304</v>
      </c>
      <c r="T128" s="39" t="e">
        <f>IF(T122="",IF(T$3='EandC Reporting logic (NO EDIT)'!$K$13,#REF!,""),VLOOKUP(T122,$A$1:$B$401,2,FALSE))</f>
        <v>#REF!</v>
      </c>
      <c r="U128" s="39" t="e">
        <f>IF(U122="",IF(U$3='EandC Reporting logic (NO EDIT)'!$K$13,#REF!,""),VLOOKUP(U122,$A$1:$B$401,2,FALSE))</f>
        <v>#REF!</v>
      </c>
      <c r="V128" s="39" t="e">
        <f>IF(V122="",IF(V$3='EandC Reporting logic (NO EDIT)'!$K$13,#REF!,""),VLOOKUP(V122,$A$1:$B$401,2,FALSE))</f>
        <v>#REF!</v>
      </c>
      <c r="W128" s="39" t="e">
        <f>IF(W122="",IF(W$3='EandC Reporting logic (NO EDIT)'!$K$13,#REF!,""),VLOOKUP(W122,$A$1:$B$401,2,FALSE))</f>
        <v>#REF!</v>
      </c>
      <c r="X128" s="39"/>
      <c r="Y128" s="39" t="e">
        <f t="shared" ref="Y128" si="232">IF($Q127=1,T128,"")</f>
        <v>#REF!</v>
      </c>
      <c r="Z128" s="39" t="e">
        <f t="shared" ref="Z128" si="233">IF($Q127=1,U128,"")</f>
        <v>#REF!</v>
      </c>
      <c r="AA128" s="39"/>
      <c r="AB128" s="39" t="e">
        <f t="shared" ref="AB128" si="234">IF($Q127=1,W128,"")</f>
        <v>#REF!</v>
      </c>
      <c r="AC128" s="39"/>
    </row>
    <row r="129" spans="1:29" ht="15" thickBot="1">
      <c r="A129" s="3" t="s">
        <v>427</v>
      </c>
      <c r="B129" s="3" t="s">
        <v>428</v>
      </c>
      <c r="D129" s="3" t="e">
        <f t="shared" si="81"/>
        <v>#REF!</v>
      </c>
      <c r="K129" s="127"/>
      <c r="L129" s="127"/>
      <c r="M129" s="127"/>
      <c r="N129" s="130"/>
      <c r="O129" s="130"/>
      <c r="P129" s="130"/>
      <c r="Q129" s="130"/>
      <c r="R129" s="37" t="s">
        <v>300</v>
      </c>
      <c r="S129" s="38" t="s">
        <v>306</v>
      </c>
      <c r="T129" s="39" t="e">
        <f>IF(T123="",IF(T$3='EandC Reporting logic (NO EDIT)'!$K$13,#REF!,""),VLOOKUP(T123,$A$1:$B$401,2,FALSE))</f>
        <v>#REF!</v>
      </c>
      <c r="U129" s="39" t="e">
        <f>IF(U123="",IF(U$3='EandC Reporting logic (NO EDIT)'!$K$13,#REF!,""),VLOOKUP(U123,$A$1:$B$401,2,FALSE))</f>
        <v>#REF!</v>
      </c>
      <c r="V129" s="39" t="e">
        <f>IF(V123="",IF(V$3='EandC Reporting logic (NO EDIT)'!$K$13,#REF!,""),VLOOKUP(V123,$A$1:$B$401,2,FALSE))</f>
        <v>#REF!</v>
      </c>
      <c r="W129" s="39" t="e">
        <f>IF(W123="",IF(W$3='EandC Reporting logic (NO EDIT)'!$K$13,#REF!,""),VLOOKUP(W123,$A$1:$B$401,2,FALSE))</f>
        <v>#REF!</v>
      </c>
      <c r="X129" s="39"/>
      <c r="Y129" s="39" t="e">
        <f t="shared" ref="Y129" si="235">IF($Q127=1,T129,"")</f>
        <v>#REF!</v>
      </c>
      <c r="Z129" s="39"/>
      <c r="AA129" s="39"/>
      <c r="AB129" s="39"/>
      <c r="AC129" s="39"/>
    </row>
    <row r="130" spans="1:29" ht="15" thickBot="1">
      <c r="A130" s="3" t="s">
        <v>428</v>
      </c>
      <c r="B130" s="3" t="s">
        <v>429</v>
      </c>
      <c r="D130" s="3" t="e">
        <f t="shared" si="81"/>
        <v>#REF!</v>
      </c>
      <c r="K130" s="127"/>
      <c r="L130" s="127"/>
      <c r="M130" s="127"/>
      <c r="N130" s="130"/>
      <c r="O130" s="130"/>
      <c r="P130" s="130"/>
      <c r="Q130" s="130"/>
      <c r="R130" s="37" t="s">
        <v>308</v>
      </c>
      <c r="S130" s="38" t="s">
        <v>306</v>
      </c>
      <c r="T130" s="39" t="e">
        <f>IF(T124="",IF(T$4='EandC Reporting logic (NO EDIT)'!$K$13,#REF!,""),VLOOKUP(T124,$A$1:$B$401,2,FALSE))</f>
        <v>#REF!</v>
      </c>
      <c r="U130" s="39" t="e">
        <f>IF(U124="",IF(U$4='EandC Reporting logic (NO EDIT)'!$K$13,#REF!,""),VLOOKUP(U124,$A$1:$B$401,2,FALSE))</f>
        <v>#REF!</v>
      </c>
      <c r="V130" s="39" t="e">
        <f>IF(V124="",IF(V$4='EandC Reporting logic (NO EDIT)'!$K$13,#REF!,""),VLOOKUP(V124,$A$1:$B$401,2,FALSE))</f>
        <v>#REF!</v>
      </c>
      <c r="W130" s="39" t="e">
        <f>IF(W124="",IF(W$4='EandC Reporting logic (NO EDIT)'!$K$13,#REF!,""),VLOOKUP(W124,$A$1:$B$401,2,FALSE))</f>
        <v>#REF!</v>
      </c>
      <c r="X130" s="39"/>
      <c r="Y130" s="39" t="e">
        <f t="shared" ref="Y130" si="236">IF($Q127=1,T130,"")</f>
        <v>#REF!</v>
      </c>
      <c r="Z130" s="39"/>
      <c r="AA130" s="39" t="e">
        <f t="shared" ref="AA130:AB130" si="237">IF($Q127=1,V130,"")</f>
        <v>#REF!</v>
      </c>
      <c r="AB130" s="39" t="e">
        <f t="shared" si="237"/>
        <v>#REF!</v>
      </c>
      <c r="AC130" s="39"/>
    </row>
    <row r="131" spans="1:29" ht="15" thickBot="1">
      <c r="A131" s="3" t="s">
        <v>429</v>
      </c>
      <c r="B131" s="3" t="s">
        <v>430</v>
      </c>
      <c r="D131" s="3" t="e">
        <f t="shared" si="81"/>
        <v>#REF!</v>
      </c>
      <c r="K131" s="127"/>
      <c r="L131" s="127"/>
      <c r="M131" s="127"/>
      <c r="N131" s="130"/>
      <c r="O131" s="130"/>
      <c r="P131" s="130"/>
      <c r="Q131" s="130"/>
      <c r="R131" s="37" t="s">
        <v>308</v>
      </c>
      <c r="S131" s="38" t="s">
        <v>296</v>
      </c>
      <c r="T131" s="39" t="e">
        <f t="shared" ref="T131" si="238">IF(P127="","",IF(MOD(P127,4)=0, "CY" &amp; ($G$2-1+P127/4), ""))</f>
        <v>#REF!</v>
      </c>
      <c r="U131" s="39"/>
      <c r="V131" s="39"/>
      <c r="W131" s="39"/>
      <c r="X131" s="39"/>
      <c r="Y131" s="39" t="e">
        <f t="shared" ref="Y131" si="239">IF($Q127=1,T131,"")</f>
        <v>#REF!</v>
      </c>
      <c r="Z131" s="39"/>
      <c r="AA131" s="39"/>
      <c r="AB131" s="39"/>
      <c r="AC131" s="39"/>
    </row>
    <row r="132" spans="1:29">
      <c r="A132" s="3" t="s">
        <v>430</v>
      </c>
      <c r="B132" s="3" t="s">
        <v>431</v>
      </c>
      <c r="D132" s="3" t="e">
        <f t="shared" ref="D132:D195" si="240">IF(D131="","",VLOOKUP(D131,$A$1:$B$401,2,FALSE))</f>
        <v>#REF!</v>
      </c>
      <c r="K132" s="128"/>
      <c r="L132" s="128"/>
      <c r="M132" s="128"/>
      <c r="N132" s="131"/>
      <c r="O132" s="131"/>
      <c r="P132" s="131"/>
      <c r="Q132" s="131"/>
      <c r="R132" s="40" t="s">
        <v>300</v>
      </c>
      <c r="S132" s="41" t="s">
        <v>298</v>
      </c>
      <c r="T132" s="42" t="e">
        <f t="shared" ref="T132" si="241">IF(MOD(O127,4)=0, "DY" &amp; O127/4, "")</f>
        <v>#REF!</v>
      </c>
      <c r="U132" s="42"/>
      <c r="V132" s="42"/>
      <c r="W132" s="42"/>
      <c r="X132" s="42"/>
      <c r="Y132" s="42" t="e">
        <f t="shared" ref="Y132" si="242">IF($Q127=1,T132,"")</f>
        <v>#REF!</v>
      </c>
      <c r="Z132" s="42"/>
      <c r="AA132" s="42"/>
      <c r="AB132" s="42"/>
      <c r="AC132" s="42"/>
    </row>
    <row r="133" spans="1:29" ht="30.75" customHeight="1" thickBot="1">
      <c r="A133" s="3" t="s">
        <v>431</v>
      </c>
      <c r="B133" s="3" t="s">
        <v>432</v>
      </c>
      <c r="D133" s="3" t="e">
        <f t="shared" si="240"/>
        <v>#REF!</v>
      </c>
      <c r="K133" s="126" t="e">
        <f>EDATE(K127,3)</f>
        <v>#REF!</v>
      </c>
      <c r="L133" s="126" t="e">
        <f>IF(L127="","",EDATE(L127,3))</f>
        <v>#REF!</v>
      </c>
      <c r="M133" s="126" t="e">
        <f>IF(M127="","",(EDATE(M127,3)))</f>
        <v>#REF!</v>
      </c>
      <c r="N133" s="129">
        <f>COUNT($K$7:K138)</f>
        <v>0</v>
      </c>
      <c r="O133" s="129" t="e">
        <f t="shared" ref="O133" si="243">N133+$H$4</f>
        <v>#REF!</v>
      </c>
      <c r="P133" s="129" t="e">
        <f>IF(P127="",IF($T$5=K133,4,""),P127+1)</f>
        <v>#REF!</v>
      </c>
      <c r="Q133" s="129" t="e">
        <f>IF(N133&lt;=$E$2,1,0)</f>
        <v>#REF!</v>
      </c>
      <c r="R133" s="34" t="s">
        <v>300</v>
      </c>
      <c r="S133" s="35" t="s">
        <v>312</v>
      </c>
      <c r="T133" s="36" t="e">
        <f>IF(T127="",IF(T$3='EandC Reporting logic (NO EDIT)'!$K$13,#REF!,""),VLOOKUP(T127,$A$1:$B$401,2,FALSE))</f>
        <v>#REF!</v>
      </c>
      <c r="U133" s="36" t="e">
        <f>IF(U127="",IF(U$3='EandC Reporting logic (NO EDIT)'!$K$13,#REF!,""),VLOOKUP(U127,$A$1:$B$401,2,FALSE))</f>
        <v>#REF!</v>
      </c>
      <c r="V133" s="36" t="e">
        <f>IF(V127="",IF(V$3='EandC Reporting logic (NO EDIT)'!$K$13,#REF!,""),VLOOKUP(V127,$A$1:$B$401,2,FALSE))</f>
        <v>#REF!</v>
      </c>
      <c r="W133" s="36" t="e">
        <f>IF(W127="",IF(W$3='EandC Reporting logic (NO EDIT)'!$K$13,#REF!,""),VLOOKUP(W127,$A$1:$B$401,2,FALSE))</f>
        <v>#REF!</v>
      </c>
      <c r="X133" s="36"/>
      <c r="Y133" s="36" t="e">
        <f t="shared" ref="Y133" si="244">IF($Q133=1,T133,"")</f>
        <v>#REF!</v>
      </c>
      <c r="Z133" s="36" t="e">
        <f t="shared" ref="Z133" si="245">IF($Q133=1,U133,"")</f>
        <v>#REF!</v>
      </c>
      <c r="AA133" s="36" t="e">
        <f t="shared" ref="AA133" si="246">IF($Q133=1,V133,"")</f>
        <v>#REF!</v>
      </c>
      <c r="AB133" s="36" t="e">
        <f t="shared" ref="AB133" si="247">IF($Q133=1,W133,"")</f>
        <v>#REF!</v>
      </c>
      <c r="AC133" s="36"/>
    </row>
    <row r="134" spans="1:29" ht="15" thickBot="1">
      <c r="A134" s="3" t="s">
        <v>432</v>
      </c>
      <c r="B134" s="3" t="s">
        <v>433</v>
      </c>
      <c r="D134" s="3" t="e">
        <f t="shared" si="240"/>
        <v>#REF!</v>
      </c>
      <c r="K134" s="127"/>
      <c r="L134" s="127"/>
      <c r="M134" s="127"/>
      <c r="N134" s="130"/>
      <c r="O134" s="130"/>
      <c r="P134" s="130"/>
      <c r="Q134" s="130"/>
      <c r="R134" s="37" t="s">
        <v>303</v>
      </c>
      <c r="S134" s="38" t="s">
        <v>304</v>
      </c>
      <c r="T134" s="39" t="e">
        <f>IF(T128="",IF(T$3='EandC Reporting logic (NO EDIT)'!$K$13,#REF!,""),VLOOKUP(T128,$A$1:$B$401,2,FALSE))</f>
        <v>#REF!</v>
      </c>
      <c r="U134" s="39" t="e">
        <f>IF(U128="",IF(U$3='EandC Reporting logic (NO EDIT)'!$K$13,#REF!,""),VLOOKUP(U128,$A$1:$B$401,2,FALSE))</f>
        <v>#REF!</v>
      </c>
      <c r="V134" s="39" t="e">
        <f>IF(V128="",IF(V$3='EandC Reporting logic (NO EDIT)'!$K$13,#REF!,""),VLOOKUP(V128,$A$1:$B$401,2,FALSE))</f>
        <v>#REF!</v>
      </c>
      <c r="W134" s="39" t="e">
        <f>IF(W128="",IF(W$3='EandC Reporting logic (NO EDIT)'!$K$13,#REF!,""),VLOOKUP(W128,$A$1:$B$401,2,FALSE))</f>
        <v>#REF!</v>
      </c>
      <c r="X134" s="39"/>
      <c r="Y134" s="39" t="e">
        <f t="shared" ref="Y134" si="248">IF($Q133=1,T134,"")</f>
        <v>#REF!</v>
      </c>
      <c r="Z134" s="39" t="e">
        <f t="shared" ref="Z134" si="249">IF($Q133=1,U134,"")</f>
        <v>#REF!</v>
      </c>
      <c r="AA134" s="39"/>
      <c r="AB134" s="39" t="e">
        <f t="shared" ref="AB134" si="250">IF($Q133=1,W134,"")</f>
        <v>#REF!</v>
      </c>
      <c r="AC134" s="39"/>
    </row>
    <row r="135" spans="1:29" ht="15" thickBot="1">
      <c r="A135" s="3" t="s">
        <v>433</v>
      </c>
      <c r="B135" s="3" t="s">
        <v>434</v>
      </c>
      <c r="D135" s="3" t="e">
        <f t="shared" si="240"/>
        <v>#REF!</v>
      </c>
      <c r="K135" s="127"/>
      <c r="L135" s="127"/>
      <c r="M135" s="127"/>
      <c r="N135" s="130"/>
      <c r="O135" s="130"/>
      <c r="P135" s="130"/>
      <c r="Q135" s="130"/>
      <c r="R135" s="37" t="s">
        <v>300</v>
      </c>
      <c r="S135" s="38" t="s">
        <v>306</v>
      </c>
      <c r="T135" s="39" t="e">
        <f>IF(T129="",IF(T$3='EandC Reporting logic (NO EDIT)'!$K$13,#REF!,""),VLOOKUP(T129,$A$1:$B$401,2,FALSE))</f>
        <v>#REF!</v>
      </c>
      <c r="U135" s="39" t="e">
        <f>IF(U129="",IF(U$3='EandC Reporting logic (NO EDIT)'!$K$13,#REF!,""),VLOOKUP(U129,$A$1:$B$401,2,FALSE))</f>
        <v>#REF!</v>
      </c>
      <c r="V135" s="39" t="e">
        <f>IF(V129="",IF(V$3='EandC Reporting logic (NO EDIT)'!$K$13,#REF!,""),VLOOKUP(V129,$A$1:$B$401,2,FALSE))</f>
        <v>#REF!</v>
      </c>
      <c r="W135" s="39" t="e">
        <f>IF(W129="",IF(W$3='EandC Reporting logic (NO EDIT)'!$K$13,#REF!,""),VLOOKUP(W129,$A$1:$B$401,2,FALSE))</f>
        <v>#REF!</v>
      </c>
      <c r="X135" s="39"/>
      <c r="Y135" s="39" t="e">
        <f t="shared" ref="Y135" si="251">IF($Q133=1,T135,"")</f>
        <v>#REF!</v>
      </c>
      <c r="Z135" s="39"/>
      <c r="AA135" s="39"/>
      <c r="AB135" s="39"/>
      <c r="AC135" s="39"/>
    </row>
    <row r="136" spans="1:29" ht="15" thickBot="1">
      <c r="A136" s="3" t="s">
        <v>434</v>
      </c>
      <c r="B136" s="3" t="s">
        <v>435</v>
      </c>
      <c r="D136" s="3" t="e">
        <f t="shared" si="240"/>
        <v>#REF!</v>
      </c>
      <c r="K136" s="127"/>
      <c r="L136" s="127"/>
      <c r="M136" s="127"/>
      <c r="N136" s="130"/>
      <c r="O136" s="130"/>
      <c r="P136" s="130"/>
      <c r="Q136" s="130"/>
      <c r="R136" s="37" t="s">
        <v>308</v>
      </c>
      <c r="S136" s="38" t="s">
        <v>306</v>
      </c>
      <c r="T136" s="39" t="e">
        <f>IF(T130="",IF(T$4='EandC Reporting logic (NO EDIT)'!$K$13,#REF!,""),VLOOKUP(T130,$A$1:$B$401,2,FALSE))</f>
        <v>#REF!</v>
      </c>
      <c r="U136" s="39" t="e">
        <f>IF(U130="",IF(U$4='EandC Reporting logic (NO EDIT)'!$K$13,#REF!,""),VLOOKUP(U130,$A$1:$B$401,2,FALSE))</f>
        <v>#REF!</v>
      </c>
      <c r="V136" s="39" t="e">
        <f>IF(V130="",IF(V$4='EandC Reporting logic (NO EDIT)'!$K$13,#REF!,""),VLOOKUP(V130,$A$1:$B$401,2,FALSE))</f>
        <v>#REF!</v>
      </c>
      <c r="W136" s="39" t="e">
        <f>IF(W130="",IF(W$4='EandC Reporting logic (NO EDIT)'!$K$13,#REF!,""),VLOOKUP(W130,$A$1:$B$401,2,FALSE))</f>
        <v>#REF!</v>
      </c>
      <c r="X136" s="39"/>
      <c r="Y136" s="39" t="e">
        <f t="shared" ref="Y136" si="252">IF($Q133=1,T136,"")</f>
        <v>#REF!</v>
      </c>
      <c r="Z136" s="39"/>
      <c r="AA136" s="39" t="e">
        <f t="shared" ref="AA136:AB136" si="253">IF($Q133=1,V136,"")</f>
        <v>#REF!</v>
      </c>
      <c r="AB136" s="39" t="e">
        <f t="shared" si="253"/>
        <v>#REF!</v>
      </c>
      <c r="AC136" s="39"/>
    </row>
    <row r="137" spans="1:29" ht="15" thickBot="1">
      <c r="A137" s="3" t="s">
        <v>435</v>
      </c>
      <c r="B137" s="3" t="s">
        <v>436</v>
      </c>
      <c r="D137" s="3" t="e">
        <f t="shared" si="240"/>
        <v>#REF!</v>
      </c>
      <c r="K137" s="127"/>
      <c r="L137" s="127"/>
      <c r="M137" s="127"/>
      <c r="N137" s="130"/>
      <c r="O137" s="130"/>
      <c r="P137" s="130"/>
      <c r="Q137" s="130"/>
      <c r="R137" s="37" t="s">
        <v>308</v>
      </c>
      <c r="S137" s="38" t="s">
        <v>296</v>
      </c>
      <c r="T137" s="39" t="e">
        <f t="shared" ref="T137" si="254">IF(P133="","",IF(MOD(P133,4)=0, "CY" &amp; ($G$2-1+P133/4), ""))</f>
        <v>#REF!</v>
      </c>
      <c r="U137" s="39"/>
      <c r="V137" s="39"/>
      <c r="W137" s="39"/>
      <c r="X137" s="39"/>
      <c r="Y137" s="39" t="e">
        <f t="shared" ref="Y137" si="255">IF($Q133=1,T137,"")</f>
        <v>#REF!</v>
      </c>
      <c r="Z137" s="39"/>
      <c r="AA137" s="39"/>
      <c r="AB137" s="39"/>
      <c r="AC137" s="39"/>
    </row>
    <row r="138" spans="1:29">
      <c r="A138" s="3" t="s">
        <v>436</v>
      </c>
      <c r="B138" s="3" t="s">
        <v>437</v>
      </c>
      <c r="D138" s="3" t="e">
        <f t="shared" si="240"/>
        <v>#REF!</v>
      </c>
      <c r="K138" s="128"/>
      <c r="L138" s="128"/>
      <c r="M138" s="128"/>
      <c r="N138" s="131"/>
      <c r="O138" s="131"/>
      <c r="P138" s="131"/>
      <c r="Q138" s="131"/>
      <c r="R138" s="40" t="s">
        <v>300</v>
      </c>
      <c r="S138" s="41" t="s">
        <v>298</v>
      </c>
      <c r="T138" s="42" t="e">
        <f t="shared" ref="T138" si="256">IF(MOD(O133,4)=0, "DY" &amp; O133/4, "")</f>
        <v>#REF!</v>
      </c>
      <c r="U138" s="42"/>
      <c r="V138" s="42"/>
      <c r="W138" s="42"/>
      <c r="X138" s="42"/>
      <c r="Y138" s="42" t="e">
        <f t="shared" ref="Y138" si="257">IF($Q133=1,T138,"")</f>
        <v>#REF!</v>
      </c>
      <c r="Z138" s="42"/>
      <c r="AA138" s="42"/>
      <c r="AB138" s="42"/>
      <c r="AC138" s="42"/>
    </row>
    <row r="139" spans="1:29" ht="15" thickBot="1">
      <c r="A139" s="3" t="s">
        <v>437</v>
      </c>
      <c r="B139" s="3" t="s">
        <v>438</v>
      </c>
      <c r="D139" s="3" t="e">
        <f t="shared" si="240"/>
        <v>#REF!</v>
      </c>
      <c r="K139" s="126" t="e">
        <f>EDATE(K133,3)</f>
        <v>#REF!</v>
      </c>
      <c r="L139" s="126" t="e">
        <f>IF(L133="","",EDATE(L133,3))</f>
        <v>#REF!</v>
      </c>
      <c r="M139" s="126" t="e">
        <f>IF(M133="","",(EDATE(M133,3)))</f>
        <v>#REF!</v>
      </c>
      <c r="N139" s="129">
        <f>COUNT($K$7:K144)</f>
        <v>0</v>
      </c>
      <c r="O139" s="129" t="e">
        <f t="shared" ref="O139" si="258">N139+$H$4</f>
        <v>#REF!</v>
      </c>
      <c r="P139" s="129" t="e">
        <f>IF(P133="",IF($T$5=K139,4,""),P133+1)</f>
        <v>#REF!</v>
      </c>
      <c r="Q139" s="129" t="e">
        <f>IF(N139&lt;=$E$2,1,0)</f>
        <v>#REF!</v>
      </c>
      <c r="R139" s="34" t="s">
        <v>300</v>
      </c>
      <c r="S139" s="35" t="s">
        <v>312</v>
      </c>
      <c r="T139" s="39" t="e">
        <f>IF(T133="",IF(T$3='EandC Reporting logic (NO EDIT)'!$K$13,#REF!,""),VLOOKUP(T133,$A$1:$B$401,2,FALSE))</f>
        <v>#REF!</v>
      </c>
      <c r="U139" s="39" t="e">
        <f>IF(U133="",IF(U$3='EandC Reporting logic (NO EDIT)'!$K$13,#REF!,""),VLOOKUP(U133,$A$1:$B$401,2,FALSE))</f>
        <v>#REF!</v>
      </c>
      <c r="V139" s="39" t="e">
        <f>IF(V133="",IF(V$3='EandC Reporting logic (NO EDIT)'!$K$13,#REF!,""),VLOOKUP(V133,$A$1:$B$401,2,FALSE))</f>
        <v>#REF!</v>
      </c>
      <c r="W139" s="39" t="e">
        <f>IF(W133="",IF(W$3='EandC Reporting logic (NO EDIT)'!$K$13,#REF!,""),VLOOKUP(W133,$A$1:$B$401,2,FALSE))</f>
        <v>#REF!</v>
      </c>
      <c r="X139" s="39"/>
      <c r="Y139" s="39" t="e">
        <f t="shared" ref="Y139" si="259">IF($Q139=1,T139,"")</f>
        <v>#REF!</v>
      </c>
      <c r="Z139" s="39" t="e">
        <f t="shared" ref="Z139" si="260">IF($Q139=1,U139,"")</f>
        <v>#REF!</v>
      </c>
      <c r="AA139" s="39" t="e">
        <f t="shared" ref="AA139" si="261">IF($Q139=1,V139,"")</f>
        <v>#REF!</v>
      </c>
      <c r="AB139" s="39" t="e">
        <f t="shared" ref="AB139" si="262">IF($Q139=1,W139,"")</f>
        <v>#REF!</v>
      </c>
      <c r="AC139" s="39"/>
    </row>
    <row r="140" spans="1:29" ht="15" thickBot="1">
      <c r="A140" s="3" t="s">
        <v>438</v>
      </c>
      <c r="B140" s="3" t="s">
        <v>439</v>
      </c>
      <c r="D140" s="3" t="e">
        <f t="shared" si="240"/>
        <v>#REF!</v>
      </c>
      <c r="K140" s="127"/>
      <c r="L140" s="127"/>
      <c r="M140" s="127"/>
      <c r="N140" s="130"/>
      <c r="O140" s="130"/>
      <c r="P140" s="130"/>
      <c r="Q140" s="130"/>
      <c r="R140" s="37" t="s">
        <v>303</v>
      </c>
      <c r="S140" s="38" t="s">
        <v>304</v>
      </c>
      <c r="T140" s="39" t="e">
        <f>IF(T134="",IF(T$3='EandC Reporting logic (NO EDIT)'!$K$13,#REF!,""),VLOOKUP(T134,$A$1:$B$401,2,FALSE))</f>
        <v>#REF!</v>
      </c>
      <c r="U140" s="39" t="e">
        <f>IF(U134="",IF(U$3='EandC Reporting logic (NO EDIT)'!$K$13,#REF!,""),VLOOKUP(U134,$A$1:$B$401,2,FALSE))</f>
        <v>#REF!</v>
      </c>
      <c r="V140" s="39" t="e">
        <f>IF(V134="",IF(V$3='EandC Reporting logic (NO EDIT)'!$K$13,#REF!,""),VLOOKUP(V134,$A$1:$B$401,2,FALSE))</f>
        <v>#REF!</v>
      </c>
      <c r="W140" s="39" t="e">
        <f>IF(W134="",IF(W$3='EandC Reporting logic (NO EDIT)'!$K$13,#REF!,""),VLOOKUP(W134,$A$1:$B$401,2,FALSE))</f>
        <v>#REF!</v>
      </c>
      <c r="X140" s="39"/>
      <c r="Y140" s="39" t="e">
        <f t="shared" ref="Y140" si="263">IF($Q139=1,T140,"")</f>
        <v>#REF!</v>
      </c>
      <c r="Z140" s="39" t="e">
        <f t="shared" ref="Z140" si="264">IF($Q139=1,U140,"")</f>
        <v>#REF!</v>
      </c>
      <c r="AA140" s="39"/>
      <c r="AB140" s="39" t="e">
        <f t="shared" ref="AB140" si="265">IF($Q139=1,W140,"")</f>
        <v>#REF!</v>
      </c>
      <c r="AC140" s="39"/>
    </row>
    <row r="141" spans="1:29" ht="15" thickBot="1">
      <c r="A141" s="3" t="s">
        <v>439</v>
      </c>
      <c r="B141" s="3" t="s">
        <v>440</v>
      </c>
      <c r="D141" s="3" t="e">
        <f t="shared" si="240"/>
        <v>#REF!</v>
      </c>
      <c r="K141" s="127"/>
      <c r="L141" s="127"/>
      <c r="M141" s="127"/>
      <c r="N141" s="130"/>
      <c r="O141" s="130"/>
      <c r="P141" s="130"/>
      <c r="Q141" s="130"/>
      <c r="R141" s="37" t="s">
        <v>300</v>
      </c>
      <c r="S141" s="38" t="s">
        <v>306</v>
      </c>
      <c r="T141" s="39" t="e">
        <f>IF(T135="",IF(T$3='EandC Reporting logic (NO EDIT)'!$K$13,#REF!,""),VLOOKUP(T135,$A$1:$B$401,2,FALSE))</f>
        <v>#REF!</v>
      </c>
      <c r="U141" s="39" t="e">
        <f>IF(U135="",IF(U$3='EandC Reporting logic (NO EDIT)'!$K$13,#REF!,""),VLOOKUP(U135,$A$1:$B$401,2,FALSE))</f>
        <v>#REF!</v>
      </c>
      <c r="V141" s="39" t="e">
        <f>IF(V135="",IF(V$3='EandC Reporting logic (NO EDIT)'!$K$13,#REF!,""),VLOOKUP(V135,$A$1:$B$401,2,FALSE))</f>
        <v>#REF!</v>
      </c>
      <c r="W141" s="39" t="e">
        <f>IF(W135="",IF(W$3='EandC Reporting logic (NO EDIT)'!$K$13,#REF!,""),VLOOKUP(W135,$A$1:$B$401,2,FALSE))</f>
        <v>#REF!</v>
      </c>
      <c r="X141" s="39"/>
      <c r="Y141" s="39" t="e">
        <f t="shared" ref="Y141" si="266">IF($Q139=1,T141,"")</f>
        <v>#REF!</v>
      </c>
      <c r="Z141" s="39"/>
      <c r="AA141" s="39"/>
      <c r="AB141" s="39"/>
      <c r="AC141" s="39"/>
    </row>
    <row r="142" spans="1:29" ht="15" thickBot="1">
      <c r="A142" s="3" t="s">
        <v>440</v>
      </c>
      <c r="B142" s="3" t="s">
        <v>441</v>
      </c>
      <c r="D142" s="3" t="e">
        <f t="shared" si="240"/>
        <v>#REF!</v>
      </c>
      <c r="K142" s="127"/>
      <c r="L142" s="127"/>
      <c r="M142" s="127"/>
      <c r="N142" s="130"/>
      <c r="O142" s="130"/>
      <c r="P142" s="130"/>
      <c r="Q142" s="130"/>
      <c r="R142" s="37" t="s">
        <v>308</v>
      </c>
      <c r="S142" s="38" t="s">
        <v>306</v>
      </c>
      <c r="T142" s="39" t="e">
        <f>IF(T136="",IF(T$4='EandC Reporting logic (NO EDIT)'!$K$13,#REF!,""),VLOOKUP(T136,$A$1:$B$401,2,FALSE))</f>
        <v>#REF!</v>
      </c>
      <c r="U142" s="39" t="e">
        <f>IF(U136="",IF(U$4='EandC Reporting logic (NO EDIT)'!$K$13,#REF!,""),VLOOKUP(U136,$A$1:$B$401,2,FALSE))</f>
        <v>#REF!</v>
      </c>
      <c r="V142" s="39" t="e">
        <f>IF(V136="",IF(V$4='EandC Reporting logic (NO EDIT)'!$K$13,#REF!,""),VLOOKUP(V136,$A$1:$B$401,2,FALSE))</f>
        <v>#REF!</v>
      </c>
      <c r="W142" s="39" t="e">
        <f>IF(W136="",IF(W$4='EandC Reporting logic (NO EDIT)'!$K$13,#REF!,""),VLOOKUP(W136,$A$1:$B$401,2,FALSE))</f>
        <v>#REF!</v>
      </c>
      <c r="X142" s="39"/>
      <c r="Y142" s="39" t="e">
        <f t="shared" ref="Y142" si="267">IF($Q139=1,T142,"")</f>
        <v>#REF!</v>
      </c>
      <c r="Z142" s="39"/>
      <c r="AA142" s="39" t="e">
        <f t="shared" ref="AA142:AB142" si="268">IF($Q139=1,V142,"")</f>
        <v>#REF!</v>
      </c>
      <c r="AB142" s="39" t="e">
        <f t="shared" si="268"/>
        <v>#REF!</v>
      </c>
      <c r="AC142" s="39"/>
    </row>
    <row r="143" spans="1:29" ht="15" thickBot="1">
      <c r="A143" s="3" t="s">
        <v>441</v>
      </c>
      <c r="B143" s="3" t="s">
        <v>442</v>
      </c>
      <c r="D143" s="3" t="e">
        <f t="shared" si="240"/>
        <v>#REF!</v>
      </c>
      <c r="K143" s="127"/>
      <c r="L143" s="127"/>
      <c r="M143" s="127"/>
      <c r="N143" s="130"/>
      <c r="O143" s="130"/>
      <c r="P143" s="130"/>
      <c r="Q143" s="130"/>
      <c r="R143" s="37" t="s">
        <v>308</v>
      </c>
      <c r="S143" s="38" t="s">
        <v>296</v>
      </c>
      <c r="T143" s="39" t="e">
        <f t="shared" ref="T143" si="269">IF(P139="","",IF(MOD(P139,4)=0, "CY" &amp; ($G$2-1+P139/4), ""))</f>
        <v>#REF!</v>
      </c>
      <c r="U143" s="39"/>
      <c r="V143" s="39"/>
      <c r="W143" s="39"/>
      <c r="X143" s="39"/>
      <c r="Y143" s="39" t="e">
        <f t="shared" ref="Y143" si="270">IF($Q139=1,T143,"")</f>
        <v>#REF!</v>
      </c>
      <c r="Z143" s="39"/>
      <c r="AA143" s="39"/>
      <c r="AB143" s="39"/>
      <c r="AC143" s="39"/>
    </row>
    <row r="144" spans="1:29">
      <c r="A144" s="3" t="s">
        <v>442</v>
      </c>
      <c r="B144" s="3" t="s">
        <v>443</v>
      </c>
      <c r="D144" s="3" t="e">
        <f t="shared" si="240"/>
        <v>#REF!</v>
      </c>
      <c r="K144" s="128"/>
      <c r="L144" s="128"/>
      <c r="M144" s="128"/>
      <c r="N144" s="131"/>
      <c r="O144" s="131"/>
      <c r="P144" s="131"/>
      <c r="Q144" s="131"/>
      <c r="R144" s="40" t="s">
        <v>300</v>
      </c>
      <c r="S144" s="41" t="s">
        <v>298</v>
      </c>
      <c r="T144" s="42" t="e">
        <f t="shared" ref="T144" si="271">IF(MOD(O139,4)=0, "DY" &amp; O139/4, "")</f>
        <v>#REF!</v>
      </c>
      <c r="U144" s="42"/>
      <c r="V144" s="42"/>
      <c r="W144" s="42"/>
      <c r="X144" s="42"/>
      <c r="Y144" s="42" t="e">
        <f t="shared" ref="Y144" si="272">IF($Q139=1,T144,"")</f>
        <v>#REF!</v>
      </c>
      <c r="Z144" s="42"/>
      <c r="AA144" s="42"/>
      <c r="AB144" s="42"/>
      <c r="AC144" s="42"/>
    </row>
    <row r="145" spans="1:29" ht="15" thickBot="1">
      <c r="A145" s="3" t="s">
        <v>443</v>
      </c>
      <c r="B145" s="3" t="s">
        <v>444</v>
      </c>
      <c r="D145" s="3" t="e">
        <f t="shared" si="240"/>
        <v>#REF!</v>
      </c>
      <c r="K145" s="126" t="e">
        <f>EDATE(K139,3)</f>
        <v>#REF!</v>
      </c>
      <c r="L145" s="126" t="e">
        <f>IF(L139="","",EDATE(L139,3))</f>
        <v>#REF!</v>
      </c>
      <c r="M145" s="126" t="e">
        <f>IF(M139="","",(EDATE(M139,3)))</f>
        <v>#REF!</v>
      </c>
      <c r="N145" s="129">
        <f>COUNT($K$7:K150)</f>
        <v>0</v>
      </c>
      <c r="O145" s="129" t="e">
        <f t="shared" ref="O145" si="273">N145+$H$4</f>
        <v>#REF!</v>
      </c>
      <c r="P145" s="129" t="e">
        <f>IF(P139="",IF($T$5=K145,4,""),P139+1)</f>
        <v>#REF!</v>
      </c>
      <c r="Q145" s="129" t="e">
        <f>IF(N145&lt;=$E$2,1,0)</f>
        <v>#REF!</v>
      </c>
      <c r="R145" s="34" t="s">
        <v>300</v>
      </c>
      <c r="S145" s="35" t="s">
        <v>312</v>
      </c>
      <c r="T145" s="36" t="e">
        <f>IF(T139="",IF(T$3='EandC Reporting logic (NO EDIT)'!$K$13,#REF!,""),VLOOKUP(T139,$A$1:$B$401,2,FALSE))</f>
        <v>#REF!</v>
      </c>
      <c r="U145" s="36" t="e">
        <f>IF(U139="",IF(U$3='EandC Reporting logic (NO EDIT)'!$K$13,#REF!,""),VLOOKUP(U139,$A$1:$B$401,2,FALSE))</f>
        <v>#REF!</v>
      </c>
      <c r="V145" s="36" t="e">
        <f>IF(V139="",IF(V$3='EandC Reporting logic (NO EDIT)'!$K$13,#REF!,""),VLOOKUP(V139,$A$1:$B$401,2,FALSE))</f>
        <v>#REF!</v>
      </c>
      <c r="W145" s="36" t="e">
        <f>IF(W139="",IF(W$3='EandC Reporting logic (NO EDIT)'!$K$13,#REF!,""),VLOOKUP(W139,$A$1:$B$401,2,FALSE))</f>
        <v>#REF!</v>
      </c>
      <c r="X145" s="36"/>
      <c r="Y145" s="36" t="e">
        <f t="shared" ref="Y145" si="274">IF($Q145=1,T145,"")</f>
        <v>#REF!</v>
      </c>
      <c r="Z145" s="36" t="e">
        <f t="shared" ref="Z145" si="275">IF($Q145=1,U145,"")</f>
        <v>#REF!</v>
      </c>
      <c r="AA145" s="36" t="e">
        <f t="shared" ref="AA145" si="276">IF($Q145=1,V145,"")</f>
        <v>#REF!</v>
      </c>
      <c r="AB145" s="36" t="e">
        <f t="shared" ref="AB145" si="277">IF($Q145=1,W145,"")</f>
        <v>#REF!</v>
      </c>
      <c r="AC145" s="36"/>
    </row>
    <row r="146" spans="1:29" ht="15" thickBot="1">
      <c r="A146" s="3" t="s">
        <v>444</v>
      </c>
      <c r="B146" s="3" t="s">
        <v>445</v>
      </c>
      <c r="D146" s="3" t="e">
        <f t="shared" si="240"/>
        <v>#REF!</v>
      </c>
      <c r="K146" s="127"/>
      <c r="L146" s="127"/>
      <c r="M146" s="127"/>
      <c r="N146" s="130"/>
      <c r="O146" s="130"/>
      <c r="P146" s="130"/>
      <c r="Q146" s="130"/>
      <c r="R146" s="37" t="s">
        <v>303</v>
      </c>
      <c r="S146" s="38" t="s">
        <v>304</v>
      </c>
      <c r="T146" s="39" t="e">
        <f>IF(T140="",IF(T$3='EandC Reporting logic (NO EDIT)'!$K$13,#REF!,""),VLOOKUP(T140,$A$1:$B$401,2,FALSE))</f>
        <v>#REF!</v>
      </c>
      <c r="U146" s="39" t="e">
        <f>IF(U140="",IF(U$3='EandC Reporting logic (NO EDIT)'!$K$13,#REF!,""),VLOOKUP(U140,$A$1:$B$401,2,FALSE))</f>
        <v>#REF!</v>
      </c>
      <c r="V146" s="39" t="e">
        <f>IF(V140="",IF(V$3='EandC Reporting logic (NO EDIT)'!$K$13,#REF!,""),VLOOKUP(V140,$A$1:$B$401,2,FALSE))</f>
        <v>#REF!</v>
      </c>
      <c r="W146" s="39" t="e">
        <f>IF(W140="",IF(W$3='EandC Reporting logic (NO EDIT)'!$K$13,#REF!,""),VLOOKUP(W140,$A$1:$B$401,2,FALSE))</f>
        <v>#REF!</v>
      </c>
      <c r="X146" s="39"/>
      <c r="Y146" s="39" t="e">
        <f t="shared" ref="Y146" si="278">IF($Q145=1,T146,"")</f>
        <v>#REF!</v>
      </c>
      <c r="Z146" s="39" t="e">
        <f t="shared" ref="Z146" si="279">IF($Q145=1,U146,"")</f>
        <v>#REF!</v>
      </c>
      <c r="AA146" s="39"/>
      <c r="AB146" s="39" t="e">
        <f t="shared" ref="AB146" si="280">IF($Q145=1,W146,"")</f>
        <v>#REF!</v>
      </c>
      <c r="AC146" s="39"/>
    </row>
    <row r="147" spans="1:29" ht="15" thickBot="1">
      <c r="A147" s="3" t="s">
        <v>445</v>
      </c>
      <c r="B147" s="3" t="s">
        <v>446</v>
      </c>
      <c r="D147" s="3" t="e">
        <f t="shared" si="240"/>
        <v>#REF!</v>
      </c>
      <c r="K147" s="127"/>
      <c r="L147" s="127"/>
      <c r="M147" s="127"/>
      <c r="N147" s="130"/>
      <c r="O147" s="130"/>
      <c r="P147" s="130"/>
      <c r="Q147" s="130"/>
      <c r="R147" s="37" t="s">
        <v>300</v>
      </c>
      <c r="S147" s="38" t="s">
        <v>306</v>
      </c>
      <c r="T147" s="39" t="e">
        <f>IF(T141="",IF(T$3='EandC Reporting logic (NO EDIT)'!$K$13,#REF!,""),VLOOKUP(T141,$A$1:$B$401,2,FALSE))</f>
        <v>#REF!</v>
      </c>
      <c r="U147" s="39" t="e">
        <f>IF(U141="",IF(U$3='EandC Reporting logic (NO EDIT)'!$K$13,#REF!,""),VLOOKUP(U141,$A$1:$B$401,2,FALSE))</f>
        <v>#REF!</v>
      </c>
      <c r="V147" s="39" t="e">
        <f>IF(V141="",IF(V$3='EandC Reporting logic (NO EDIT)'!$K$13,#REF!,""),VLOOKUP(V141,$A$1:$B$401,2,FALSE))</f>
        <v>#REF!</v>
      </c>
      <c r="W147" s="39" t="e">
        <f>IF(W141="",IF(W$3='EandC Reporting logic (NO EDIT)'!$K$13,#REF!,""),VLOOKUP(W141,$A$1:$B$401,2,FALSE))</f>
        <v>#REF!</v>
      </c>
      <c r="X147" s="39"/>
      <c r="Y147" s="39" t="e">
        <f t="shared" ref="Y147" si="281">IF($Q145=1,T147,"")</f>
        <v>#REF!</v>
      </c>
      <c r="Z147" s="39"/>
      <c r="AA147" s="39"/>
      <c r="AB147" s="39"/>
      <c r="AC147" s="39"/>
    </row>
    <row r="148" spans="1:29" ht="15" thickBot="1">
      <c r="A148" s="3" t="s">
        <v>446</v>
      </c>
      <c r="B148" s="3" t="s">
        <v>447</v>
      </c>
      <c r="D148" s="3" t="e">
        <f t="shared" si="240"/>
        <v>#REF!</v>
      </c>
      <c r="K148" s="127"/>
      <c r="L148" s="127"/>
      <c r="M148" s="127"/>
      <c r="N148" s="130"/>
      <c r="O148" s="130"/>
      <c r="P148" s="130"/>
      <c r="Q148" s="130"/>
      <c r="R148" s="37" t="s">
        <v>308</v>
      </c>
      <c r="S148" s="38" t="s">
        <v>306</v>
      </c>
      <c r="T148" s="39" t="e">
        <f>IF(T142="",IF(T$4='EandC Reporting logic (NO EDIT)'!$K$13,#REF!,""),VLOOKUP(T142,$A$1:$B$401,2,FALSE))</f>
        <v>#REF!</v>
      </c>
      <c r="U148" s="39" t="e">
        <f>IF(U142="",IF(U$4='EandC Reporting logic (NO EDIT)'!$K$13,#REF!,""),VLOOKUP(U142,$A$1:$B$401,2,FALSE))</f>
        <v>#REF!</v>
      </c>
      <c r="V148" s="39" t="e">
        <f>IF(V142="",IF(V$4='EandC Reporting logic (NO EDIT)'!$K$13,#REF!,""),VLOOKUP(V142,$A$1:$B$401,2,FALSE))</f>
        <v>#REF!</v>
      </c>
      <c r="W148" s="39" t="e">
        <f>IF(W142="",IF(W$4='EandC Reporting logic (NO EDIT)'!$K$13,#REF!,""),VLOOKUP(W142,$A$1:$B$401,2,FALSE))</f>
        <v>#REF!</v>
      </c>
      <c r="X148" s="39"/>
      <c r="Y148" s="39" t="e">
        <f t="shared" ref="Y148" si="282">IF($Q145=1,T148,"")</f>
        <v>#REF!</v>
      </c>
      <c r="Z148" s="39"/>
      <c r="AA148" s="39" t="e">
        <f t="shared" ref="AA148:AB148" si="283">IF($Q145=1,V148,"")</f>
        <v>#REF!</v>
      </c>
      <c r="AB148" s="39" t="e">
        <f t="shared" si="283"/>
        <v>#REF!</v>
      </c>
      <c r="AC148" s="39"/>
    </row>
    <row r="149" spans="1:29" ht="15" thickBot="1">
      <c r="A149" s="3" t="s">
        <v>447</v>
      </c>
      <c r="B149" s="3" t="s">
        <v>448</v>
      </c>
      <c r="D149" s="3" t="e">
        <f t="shared" si="240"/>
        <v>#REF!</v>
      </c>
      <c r="K149" s="127"/>
      <c r="L149" s="127"/>
      <c r="M149" s="127"/>
      <c r="N149" s="130"/>
      <c r="O149" s="130"/>
      <c r="P149" s="130"/>
      <c r="Q149" s="130"/>
      <c r="R149" s="37" t="s">
        <v>308</v>
      </c>
      <c r="S149" s="38" t="s">
        <v>296</v>
      </c>
      <c r="T149" s="39" t="e">
        <f t="shared" ref="T149" si="284">IF(P145="","",IF(MOD(P145,4)=0, "CY" &amp; ($G$2-1+P145/4), ""))</f>
        <v>#REF!</v>
      </c>
      <c r="U149" s="39"/>
      <c r="V149" s="39"/>
      <c r="W149" s="39"/>
      <c r="X149" s="39"/>
      <c r="Y149" s="39" t="e">
        <f t="shared" ref="Y149" si="285">IF($Q145=1,T149,"")</f>
        <v>#REF!</v>
      </c>
      <c r="Z149" s="39"/>
      <c r="AA149" s="39"/>
      <c r="AB149" s="39"/>
      <c r="AC149" s="39"/>
    </row>
    <row r="150" spans="1:29">
      <c r="A150" s="3" t="s">
        <v>448</v>
      </c>
      <c r="B150" s="3" t="s">
        <v>449</v>
      </c>
      <c r="D150" s="3" t="e">
        <f t="shared" si="240"/>
        <v>#REF!</v>
      </c>
      <c r="K150" s="128"/>
      <c r="L150" s="128"/>
      <c r="M150" s="128"/>
      <c r="N150" s="131"/>
      <c r="O150" s="131"/>
      <c r="P150" s="131"/>
      <c r="Q150" s="131"/>
      <c r="R150" s="40" t="s">
        <v>300</v>
      </c>
      <c r="S150" s="41" t="s">
        <v>298</v>
      </c>
      <c r="T150" s="42" t="e">
        <f t="shared" ref="T150" si="286">IF(MOD(O145,4)=0, "DY" &amp; O145/4, "")</f>
        <v>#REF!</v>
      </c>
      <c r="U150" s="42"/>
      <c r="V150" s="42"/>
      <c r="W150" s="42"/>
      <c r="X150" s="42"/>
      <c r="Y150" s="42" t="e">
        <f t="shared" ref="Y150" si="287">IF($Q145=1,T150,"")</f>
        <v>#REF!</v>
      </c>
      <c r="Z150" s="42"/>
      <c r="AA150" s="42"/>
      <c r="AB150" s="42"/>
      <c r="AC150" s="42"/>
    </row>
    <row r="151" spans="1:29" ht="15" thickBot="1">
      <c r="A151" s="3" t="s">
        <v>449</v>
      </c>
      <c r="B151" s="3" t="s">
        <v>450</v>
      </c>
      <c r="D151" s="3" t="e">
        <f t="shared" si="240"/>
        <v>#REF!</v>
      </c>
      <c r="K151" s="133" t="e">
        <f>EDATE(K145,3)</f>
        <v>#REF!</v>
      </c>
      <c r="L151" s="133" t="e">
        <f>IF(L145="","",EDATE(L145,3))</f>
        <v>#REF!</v>
      </c>
      <c r="M151" s="133" t="e">
        <f>IF(M145="","",(EDATE(M145,3)))</f>
        <v>#REF!</v>
      </c>
      <c r="N151" s="136">
        <f>COUNT($K$7:K156)</f>
        <v>0</v>
      </c>
      <c r="O151" s="136" t="e">
        <f t="shared" ref="O151" si="288">N151+$H$4</f>
        <v>#REF!</v>
      </c>
      <c r="P151" s="136" t="e">
        <f>IF(P145="",IF($T$5=K151,4,""),P145+1)</f>
        <v>#REF!</v>
      </c>
      <c r="Q151" s="136" t="e">
        <f>IF(N151&lt;=$E$2,1,0)</f>
        <v>#REF!</v>
      </c>
      <c r="R151" s="20" t="s">
        <v>300</v>
      </c>
      <c r="S151" s="21" t="s">
        <v>312</v>
      </c>
      <c r="T151" s="22" t="e">
        <f>IF(T145="",IF(T$3='EandC Reporting logic (NO EDIT)'!$K$13,#REF!,""),VLOOKUP(T145,$A$1:$B$401,2,FALSE))</f>
        <v>#REF!</v>
      </c>
      <c r="U151" s="22" t="e">
        <f>IF(U145="",IF(U$3='EandC Reporting logic (NO EDIT)'!$K$13,#REF!,""),VLOOKUP(U145,$A$1:$B$401,2,FALSE))</f>
        <v>#REF!</v>
      </c>
      <c r="V151" s="22" t="e">
        <f>IF(V145="",IF(V$3='EandC Reporting logic (NO EDIT)'!$K$13,#REF!,""),VLOOKUP(V145,$A$1:$B$401,2,FALSE))</f>
        <v>#REF!</v>
      </c>
      <c r="W151" s="22" t="e">
        <f>IF(W145="",IF(W$3='EandC Reporting logic (NO EDIT)'!$K$13,#REF!,""),VLOOKUP(W145,$A$1:$B$401,2,FALSE))</f>
        <v>#REF!</v>
      </c>
      <c r="X151" s="22"/>
      <c r="Y151" s="22" t="e">
        <f t="shared" ref="Y151" si="289">IF($Q151=1,T151,"")</f>
        <v>#REF!</v>
      </c>
      <c r="Z151" s="22" t="e">
        <f t="shared" ref="Z151" si="290">IF($Q151=1,U151,"")</f>
        <v>#REF!</v>
      </c>
      <c r="AA151" s="22" t="e">
        <f t="shared" ref="AA151" si="291">IF($Q151=1,V151,"")</f>
        <v>#REF!</v>
      </c>
      <c r="AB151" s="22" t="e">
        <f t="shared" ref="AB151" si="292">IF($Q151=1,W151,"")</f>
        <v>#REF!</v>
      </c>
      <c r="AC151" s="22"/>
    </row>
    <row r="152" spans="1:29" ht="15" thickBot="1">
      <c r="A152" s="3" t="s">
        <v>450</v>
      </c>
      <c r="B152" s="3" t="s">
        <v>451</v>
      </c>
      <c r="D152" s="3" t="e">
        <f t="shared" si="240"/>
        <v>#REF!</v>
      </c>
      <c r="K152" s="133"/>
      <c r="L152" s="133"/>
      <c r="M152" s="133"/>
      <c r="N152" s="136"/>
      <c r="O152" s="136"/>
      <c r="P152" s="136"/>
      <c r="Q152" s="136"/>
      <c r="R152" s="23" t="s">
        <v>303</v>
      </c>
      <c r="S152" s="24" t="s">
        <v>304</v>
      </c>
      <c r="T152" s="25" t="e">
        <f>IF(T146="",IF(T$3='EandC Reporting logic (NO EDIT)'!$K$13,#REF!,""),VLOOKUP(T146,$A$1:$B$401,2,FALSE))</f>
        <v>#REF!</v>
      </c>
      <c r="U152" s="25" t="e">
        <f>IF(U146="",IF(U$3='EandC Reporting logic (NO EDIT)'!$K$13,#REF!,""),VLOOKUP(U146,$A$1:$B$401,2,FALSE))</f>
        <v>#REF!</v>
      </c>
      <c r="V152" s="25" t="e">
        <f>IF(V146="",IF(V$3='EandC Reporting logic (NO EDIT)'!$K$13,#REF!,""),VLOOKUP(V146,$A$1:$B$401,2,FALSE))</f>
        <v>#REF!</v>
      </c>
      <c r="W152" s="25" t="e">
        <f>IF(W146="",IF(W$3='EandC Reporting logic (NO EDIT)'!$K$13,#REF!,""),VLOOKUP(W146,$A$1:$B$401,2,FALSE))</f>
        <v>#REF!</v>
      </c>
      <c r="X152" s="25"/>
      <c r="Y152" s="25" t="e">
        <f t="shared" ref="Y152" si="293">IF($Q151=1,T152,"")</f>
        <v>#REF!</v>
      </c>
      <c r="Z152" s="25" t="e">
        <f t="shared" ref="Z152" si="294">IF($Q151=1,U152,"")</f>
        <v>#REF!</v>
      </c>
      <c r="AA152" s="25"/>
      <c r="AB152" s="25" t="e">
        <f t="shared" ref="AB152" si="295">IF($Q151=1,W152,"")</f>
        <v>#REF!</v>
      </c>
      <c r="AC152" s="25"/>
    </row>
    <row r="153" spans="1:29" ht="15" thickBot="1">
      <c r="A153" s="3" t="s">
        <v>451</v>
      </c>
      <c r="B153" s="3" t="s">
        <v>452</v>
      </c>
      <c r="D153" s="3" t="e">
        <f t="shared" si="240"/>
        <v>#REF!</v>
      </c>
      <c r="K153" s="133"/>
      <c r="L153" s="133"/>
      <c r="M153" s="133"/>
      <c r="N153" s="136"/>
      <c r="O153" s="136"/>
      <c r="P153" s="136"/>
      <c r="Q153" s="136"/>
      <c r="R153" s="23" t="s">
        <v>300</v>
      </c>
      <c r="S153" s="24" t="s">
        <v>306</v>
      </c>
      <c r="T153" s="25" t="e">
        <f>IF(T147="",IF(T$3='EandC Reporting logic (NO EDIT)'!$K$13,#REF!,""),VLOOKUP(T147,$A$1:$B$401,2,FALSE))</f>
        <v>#REF!</v>
      </c>
      <c r="U153" s="25" t="e">
        <f>IF(U147="",IF(U$3='EandC Reporting logic (NO EDIT)'!$K$13,#REF!,""),VLOOKUP(U147,$A$1:$B$401,2,FALSE))</f>
        <v>#REF!</v>
      </c>
      <c r="V153" s="25" t="e">
        <f>IF(V147="",IF(V$3='EandC Reporting logic (NO EDIT)'!$K$13,#REF!,""),VLOOKUP(V147,$A$1:$B$401,2,FALSE))</f>
        <v>#REF!</v>
      </c>
      <c r="W153" s="25" t="e">
        <f>IF(W147="",IF(W$3='EandC Reporting logic (NO EDIT)'!$K$13,#REF!,""),VLOOKUP(W147,$A$1:$B$401,2,FALSE))</f>
        <v>#REF!</v>
      </c>
      <c r="X153" s="25"/>
      <c r="Y153" s="25" t="e">
        <f t="shared" ref="Y153" si="296">IF($Q151=1,T153,"")</f>
        <v>#REF!</v>
      </c>
      <c r="Z153" s="25"/>
      <c r="AA153" s="25"/>
      <c r="AB153" s="25"/>
      <c r="AC153" s="25"/>
    </row>
    <row r="154" spans="1:29" ht="15" thickBot="1">
      <c r="A154" s="3" t="s">
        <v>452</v>
      </c>
      <c r="B154" s="3" t="s">
        <v>453</v>
      </c>
      <c r="D154" s="3" t="e">
        <f t="shared" si="240"/>
        <v>#REF!</v>
      </c>
      <c r="K154" s="133"/>
      <c r="L154" s="133"/>
      <c r="M154" s="133"/>
      <c r="N154" s="136"/>
      <c r="O154" s="136"/>
      <c r="P154" s="136"/>
      <c r="Q154" s="136"/>
      <c r="R154" s="23" t="s">
        <v>308</v>
      </c>
      <c r="S154" s="24" t="s">
        <v>306</v>
      </c>
      <c r="T154" s="25" t="e">
        <f>IF(T148="",IF(T$4='EandC Reporting logic (NO EDIT)'!$K$13,#REF!,""),VLOOKUP(T148,$A$1:$B$401,2,FALSE))</f>
        <v>#REF!</v>
      </c>
      <c r="U154" s="25" t="e">
        <f>IF(U148="",IF(U$4='EandC Reporting logic (NO EDIT)'!$K$13,#REF!,""),VLOOKUP(U148,$A$1:$B$401,2,FALSE))</f>
        <v>#REF!</v>
      </c>
      <c r="V154" s="25" t="e">
        <f>IF(V148="",IF(V$4='EandC Reporting logic (NO EDIT)'!$K$13,#REF!,""),VLOOKUP(V148,$A$1:$B$401,2,FALSE))</f>
        <v>#REF!</v>
      </c>
      <c r="W154" s="25" t="e">
        <f>IF(W148="",IF(W$4='EandC Reporting logic (NO EDIT)'!$K$13,#REF!,""),VLOOKUP(W148,$A$1:$B$401,2,FALSE))</f>
        <v>#REF!</v>
      </c>
      <c r="X154" s="25"/>
      <c r="Y154" s="25" t="e">
        <f t="shared" ref="Y154" si="297">IF($Q151=1,T154,"")</f>
        <v>#REF!</v>
      </c>
      <c r="Z154" s="25"/>
      <c r="AA154" s="25" t="e">
        <f t="shared" ref="AA154:AB154" si="298">IF($Q151=1,V154,"")</f>
        <v>#REF!</v>
      </c>
      <c r="AB154" s="25" t="e">
        <f t="shared" si="298"/>
        <v>#REF!</v>
      </c>
      <c r="AC154" s="25"/>
    </row>
    <row r="155" spans="1:29" ht="15" thickBot="1">
      <c r="A155" s="3" t="s">
        <v>453</v>
      </c>
      <c r="B155" s="3" t="s">
        <v>454</v>
      </c>
      <c r="D155" s="3" t="e">
        <f t="shared" si="240"/>
        <v>#REF!</v>
      </c>
      <c r="K155" s="133"/>
      <c r="L155" s="133"/>
      <c r="M155" s="133"/>
      <c r="N155" s="136"/>
      <c r="O155" s="136"/>
      <c r="P155" s="136"/>
      <c r="Q155" s="136"/>
      <c r="R155" s="23" t="s">
        <v>308</v>
      </c>
      <c r="S155" s="24" t="s">
        <v>296</v>
      </c>
      <c r="T155" s="25" t="e">
        <f t="shared" ref="T155" si="299">IF(P151="","",IF(MOD(P151,4)=0, "CY" &amp; ($G$2-1+P151/4), ""))</f>
        <v>#REF!</v>
      </c>
      <c r="U155" s="25"/>
      <c r="V155" s="25"/>
      <c r="W155" s="25"/>
      <c r="X155" s="25"/>
      <c r="Y155" s="25" t="e">
        <f t="shared" ref="Y155" si="300">IF($Q151=1,T155,"")</f>
        <v>#REF!</v>
      </c>
      <c r="Z155" s="25"/>
      <c r="AA155" s="25"/>
      <c r="AB155" s="25"/>
      <c r="AC155" s="25"/>
    </row>
    <row r="156" spans="1:29" ht="15" thickBot="1">
      <c r="A156" s="3" t="s">
        <v>454</v>
      </c>
      <c r="B156" s="3" t="s">
        <v>455</v>
      </c>
      <c r="D156" s="3" t="e">
        <f t="shared" si="240"/>
        <v>#REF!</v>
      </c>
      <c r="K156" s="134"/>
      <c r="L156" s="134"/>
      <c r="M156" s="134"/>
      <c r="N156" s="137"/>
      <c r="O156" s="137"/>
      <c r="P156" s="137"/>
      <c r="Q156" s="137"/>
      <c r="R156" s="27" t="s">
        <v>300</v>
      </c>
      <c r="S156" s="28" t="s">
        <v>298</v>
      </c>
      <c r="T156" s="25" t="e">
        <f t="shared" ref="T156" si="301">IF(MOD(O151,4)=0, "DY" &amp; O151/4, "")</f>
        <v>#REF!</v>
      </c>
      <c r="U156" s="25"/>
      <c r="V156" s="25"/>
      <c r="W156" s="25"/>
      <c r="X156" s="25"/>
      <c r="Y156" s="25" t="e">
        <f t="shared" ref="Y156" si="302">IF($Q151=1,T156,"")</f>
        <v>#REF!</v>
      </c>
      <c r="Z156" s="25"/>
      <c r="AA156" s="25"/>
      <c r="AB156" s="25"/>
      <c r="AC156" s="25"/>
    </row>
    <row r="157" spans="1:29" ht="15" thickBot="1">
      <c r="A157" s="3" t="s">
        <v>455</v>
      </c>
      <c r="B157" s="3" t="s">
        <v>456</v>
      </c>
      <c r="D157" s="3" t="e">
        <f t="shared" si="240"/>
        <v>#REF!</v>
      </c>
      <c r="K157" s="132" t="e">
        <f>EDATE(K151,3)</f>
        <v>#REF!</v>
      </c>
      <c r="L157" s="132" t="e">
        <f>IF(L151="","",EDATE(L151,3))</f>
        <v>#REF!</v>
      </c>
      <c r="M157" s="132" t="e">
        <f>IF(M151="","",(EDATE(M151,3)))</f>
        <v>#REF!</v>
      </c>
      <c r="N157" s="135">
        <f>COUNT($K$7:K162)</f>
        <v>0</v>
      </c>
      <c r="O157" s="135" t="e">
        <f t="shared" ref="O157" si="303">N157+$H$4</f>
        <v>#REF!</v>
      </c>
      <c r="P157" s="135" t="e">
        <f>IF(P151="",IF($T$5=K157,4,""),P151+1)</f>
        <v>#REF!</v>
      </c>
      <c r="Q157" s="135" t="e">
        <f>IF(N157&lt;=$E$2,1,0)</f>
        <v>#REF!</v>
      </c>
      <c r="R157" s="31" t="s">
        <v>300</v>
      </c>
      <c r="S157" s="32" t="s">
        <v>312</v>
      </c>
      <c r="T157" s="25" t="e">
        <f>IF(T151="",IF(T$3='EandC Reporting logic (NO EDIT)'!$K$13,#REF!,""),VLOOKUP(T151,$A$1:$B$401,2,FALSE))</f>
        <v>#REF!</v>
      </c>
      <c r="U157" s="25" t="e">
        <f>IF(U151="",IF(U$3='EandC Reporting logic (NO EDIT)'!$K$13,#REF!,""),VLOOKUP(U151,$A$1:$B$401,2,FALSE))</f>
        <v>#REF!</v>
      </c>
      <c r="V157" s="25" t="e">
        <f>IF(V151="",IF(V$3='EandC Reporting logic (NO EDIT)'!$K$13,#REF!,""),VLOOKUP(V151,$A$1:$B$401,2,FALSE))</f>
        <v>#REF!</v>
      </c>
      <c r="W157" s="25" t="e">
        <f>IF(W151="",IF(W$3='EandC Reporting logic (NO EDIT)'!$K$13,#REF!,""),VLOOKUP(W151,$A$1:$B$401,2,FALSE))</f>
        <v>#REF!</v>
      </c>
      <c r="X157" s="25"/>
      <c r="Y157" s="25" t="e">
        <f t="shared" ref="Y157" si="304">IF($Q157=1,T157,"")</f>
        <v>#REF!</v>
      </c>
      <c r="Z157" s="25" t="e">
        <f t="shared" ref="Z157" si="305">IF($Q157=1,U157,"")</f>
        <v>#REF!</v>
      </c>
      <c r="AA157" s="25" t="e">
        <f t="shared" ref="AA157" si="306">IF($Q157=1,V157,"")</f>
        <v>#REF!</v>
      </c>
      <c r="AB157" s="25" t="e">
        <f t="shared" ref="AB157" si="307">IF($Q157=1,W157,"")</f>
        <v>#REF!</v>
      </c>
      <c r="AC157" s="25"/>
    </row>
    <row r="158" spans="1:29" ht="15" thickBot="1">
      <c r="A158" s="3" t="s">
        <v>456</v>
      </c>
      <c r="B158" s="3" t="s">
        <v>457</v>
      </c>
      <c r="D158" s="3" t="e">
        <f t="shared" si="240"/>
        <v>#REF!</v>
      </c>
      <c r="K158" s="133"/>
      <c r="L158" s="133"/>
      <c r="M158" s="133"/>
      <c r="N158" s="136"/>
      <c r="O158" s="136"/>
      <c r="P158" s="136"/>
      <c r="Q158" s="136"/>
      <c r="R158" s="23" t="s">
        <v>303</v>
      </c>
      <c r="S158" s="24" t="s">
        <v>304</v>
      </c>
      <c r="T158" s="25" t="e">
        <f>IF(T152="",IF(T$3='EandC Reporting logic (NO EDIT)'!$K$13,#REF!,""),VLOOKUP(T152,$A$1:$B$401,2,FALSE))</f>
        <v>#REF!</v>
      </c>
      <c r="U158" s="25" t="e">
        <f>IF(U152="",IF(U$3='EandC Reporting logic (NO EDIT)'!$K$13,#REF!,""),VLOOKUP(U152,$A$1:$B$401,2,FALSE))</f>
        <v>#REF!</v>
      </c>
      <c r="V158" s="25" t="e">
        <f>IF(V152="",IF(V$3='EandC Reporting logic (NO EDIT)'!$K$13,#REF!,""),VLOOKUP(V152,$A$1:$B$401,2,FALSE))</f>
        <v>#REF!</v>
      </c>
      <c r="W158" s="25" t="e">
        <f>IF(W152="",IF(W$3='EandC Reporting logic (NO EDIT)'!$K$13,#REF!,""),VLOOKUP(W152,$A$1:$B$401,2,FALSE))</f>
        <v>#REF!</v>
      </c>
      <c r="X158" s="25"/>
      <c r="Y158" s="25" t="e">
        <f t="shared" ref="Y158" si="308">IF($Q157=1,T158,"")</f>
        <v>#REF!</v>
      </c>
      <c r="Z158" s="25" t="e">
        <f t="shared" ref="Z158" si="309">IF($Q157=1,U158,"")</f>
        <v>#REF!</v>
      </c>
      <c r="AA158" s="25"/>
      <c r="AB158" s="25" t="e">
        <f t="shared" ref="AB158" si="310">IF($Q157=1,W158,"")</f>
        <v>#REF!</v>
      </c>
      <c r="AC158" s="25"/>
    </row>
    <row r="159" spans="1:29" ht="15" thickBot="1">
      <c r="A159" s="3" t="s">
        <v>457</v>
      </c>
      <c r="B159" s="3" t="s">
        <v>458</v>
      </c>
      <c r="D159" s="3" t="e">
        <f t="shared" si="240"/>
        <v>#REF!</v>
      </c>
      <c r="K159" s="133"/>
      <c r="L159" s="133"/>
      <c r="M159" s="133"/>
      <c r="N159" s="136"/>
      <c r="O159" s="136"/>
      <c r="P159" s="136"/>
      <c r="Q159" s="136"/>
      <c r="R159" s="23" t="s">
        <v>300</v>
      </c>
      <c r="S159" s="24" t="s">
        <v>306</v>
      </c>
      <c r="T159" s="25" t="e">
        <f>IF(T153="",IF(T$3='EandC Reporting logic (NO EDIT)'!$K$13,#REF!,""),VLOOKUP(T153,$A$1:$B$401,2,FALSE))</f>
        <v>#REF!</v>
      </c>
      <c r="U159" s="25" t="e">
        <f>IF(U153="",IF(U$3='EandC Reporting logic (NO EDIT)'!$K$13,#REF!,""),VLOOKUP(U153,$A$1:$B$401,2,FALSE))</f>
        <v>#REF!</v>
      </c>
      <c r="V159" s="25" t="e">
        <f>IF(V153="",IF(V$3='EandC Reporting logic (NO EDIT)'!$K$13,#REF!,""),VLOOKUP(V153,$A$1:$B$401,2,FALSE))</f>
        <v>#REF!</v>
      </c>
      <c r="W159" s="25" t="e">
        <f>IF(W153="",IF(W$3='EandC Reporting logic (NO EDIT)'!$K$13,#REF!,""),VLOOKUP(W153,$A$1:$B$401,2,FALSE))</f>
        <v>#REF!</v>
      </c>
      <c r="X159" s="25"/>
      <c r="Y159" s="25" t="e">
        <f t="shared" ref="Y159" si="311">IF($Q157=1,T159,"")</f>
        <v>#REF!</v>
      </c>
      <c r="Z159" s="25"/>
      <c r="AA159" s="25"/>
      <c r="AB159" s="25"/>
      <c r="AC159" s="25"/>
    </row>
    <row r="160" spans="1:29" ht="15" thickBot="1">
      <c r="A160" s="3" t="s">
        <v>458</v>
      </c>
      <c r="B160" s="3" t="s">
        <v>459</v>
      </c>
      <c r="D160" s="3" t="e">
        <f t="shared" si="240"/>
        <v>#REF!</v>
      </c>
      <c r="K160" s="133"/>
      <c r="L160" s="133"/>
      <c r="M160" s="133"/>
      <c r="N160" s="136"/>
      <c r="O160" s="136"/>
      <c r="P160" s="136"/>
      <c r="Q160" s="136"/>
      <c r="R160" s="23" t="s">
        <v>308</v>
      </c>
      <c r="S160" s="24" t="s">
        <v>306</v>
      </c>
      <c r="T160" s="25" t="e">
        <f>IF(T154="",IF(T$4='EandC Reporting logic (NO EDIT)'!$K$13,#REF!,""),VLOOKUP(T154,$A$1:$B$401,2,FALSE))</f>
        <v>#REF!</v>
      </c>
      <c r="U160" s="25" t="e">
        <f>IF(U154="",IF(U$4='EandC Reporting logic (NO EDIT)'!$K$13,#REF!,""),VLOOKUP(U154,$A$1:$B$401,2,FALSE))</f>
        <v>#REF!</v>
      </c>
      <c r="V160" s="25" t="e">
        <f>IF(V154="",IF(V$4='EandC Reporting logic (NO EDIT)'!$K$13,#REF!,""),VLOOKUP(V154,$A$1:$B$401,2,FALSE))</f>
        <v>#REF!</v>
      </c>
      <c r="W160" s="25" t="e">
        <f>IF(W154="",IF(W$4='EandC Reporting logic (NO EDIT)'!$K$13,#REF!,""),VLOOKUP(W154,$A$1:$B$401,2,FALSE))</f>
        <v>#REF!</v>
      </c>
      <c r="X160" s="25"/>
      <c r="Y160" s="25" t="e">
        <f t="shared" ref="Y160" si="312">IF($Q157=1,T160,"")</f>
        <v>#REF!</v>
      </c>
      <c r="Z160" s="25"/>
      <c r="AA160" s="25" t="e">
        <f t="shared" ref="AA160:AB160" si="313">IF($Q157=1,V160,"")</f>
        <v>#REF!</v>
      </c>
      <c r="AB160" s="25" t="e">
        <f t="shared" si="313"/>
        <v>#REF!</v>
      </c>
      <c r="AC160" s="25"/>
    </row>
    <row r="161" spans="1:29" ht="15" thickBot="1">
      <c r="A161" s="3" t="s">
        <v>459</v>
      </c>
      <c r="B161" s="3" t="s">
        <v>460</v>
      </c>
      <c r="D161" s="3" t="e">
        <f t="shared" si="240"/>
        <v>#REF!</v>
      </c>
      <c r="K161" s="133"/>
      <c r="L161" s="133"/>
      <c r="M161" s="133"/>
      <c r="N161" s="136"/>
      <c r="O161" s="136"/>
      <c r="P161" s="136"/>
      <c r="Q161" s="136"/>
      <c r="R161" s="23" t="s">
        <v>308</v>
      </c>
      <c r="S161" s="24" t="s">
        <v>296</v>
      </c>
      <c r="T161" s="25" t="e">
        <f t="shared" ref="T161" si="314">IF(P157="","",IF(MOD(P157,4)=0, "CY" &amp; ($G$2-1+P157/4), ""))</f>
        <v>#REF!</v>
      </c>
      <c r="U161" s="25"/>
      <c r="V161" s="25"/>
      <c r="W161" s="25"/>
      <c r="X161" s="25"/>
      <c r="Y161" s="25" t="e">
        <f t="shared" ref="Y161" si="315">IF($Q157=1,T161,"")</f>
        <v>#REF!</v>
      </c>
      <c r="Z161" s="25"/>
      <c r="AA161" s="25"/>
      <c r="AB161" s="25"/>
      <c r="AC161" s="25"/>
    </row>
    <row r="162" spans="1:29" ht="15" thickBot="1">
      <c r="A162" s="3" t="s">
        <v>460</v>
      </c>
      <c r="B162" s="3" t="s">
        <v>461</v>
      </c>
      <c r="D162" s="3" t="e">
        <f t="shared" si="240"/>
        <v>#REF!</v>
      </c>
      <c r="K162" s="134"/>
      <c r="L162" s="134"/>
      <c r="M162" s="134"/>
      <c r="N162" s="137"/>
      <c r="O162" s="137"/>
      <c r="P162" s="137"/>
      <c r="Q162" s="137"/>
      <c r="R162" s="27" t="s">
        <v>300</v>
      </c>
      <c r="S162" s="28" t="s">
        <v>298</v>
      </c>
      <c r="T162" s="25" t="e">
        <f t="shared" ref="T162" si="316">IF(MOD(O157,4)=0, "DY" &amp; O157/4, "")</f>
        <v>#REF!</v>
      </c>
      <c r="U162" s="25"/>
      <c r="V162" s="25"/>
      <c r="W162" s="25"/>
      <c r="X162" s="25"/>
      <c r="Y162" s="25" t="e">
        <f t="shared" ref="Y162" si="317">IF($Q157=1,T162,"")</f>
        <v>#REF!</v>
      </c>
      <c r="Z162" s="25"/>
      <c r="AA162" s="25"/>
      <c r="AB162" s="25"/>
      <c r="AC162" s="25"/>
    </row>
    <row r="163" spans="1:29" ht="15" thickBot="1">
      <c r="A163" s="3" t="s">
        <v>461</v>
      </c>
      <c r="B163" s="3" t="s">
        <v>462</v>
      </c>
      <c r="D163" s="3" t="e">
        <f t="shared" si="240"/>
        <v>#REF!</v>
      </c>
      <c r="K163" s="132" t="e">
        <f>EDATE(K157,3)</f>
        <v>#REF!</v>
      </c>
      <c r="L163" s="132" t="e">
        <f>IF(L157="","",EDATE(L157,3))</f>
        <v>#REF!</v>
      </c>
      <c r="M163" s="132" t="e">
        <f>IF(M157="","",(EDATE(M157,3)))</f>
        <v>#REF!</v>
      </c>
      <c r="N163" s="135">
        <f>COUNT($K$7:K168)</f>
        <v>0</v>
      </c>
      <c r="O163" s="135" t="e">
        <f t="shared" ref="O163" si="318">N163+$H$4</f>
        <v>#REF!</v>
      </c>
      <c r="P163" s="135" t="e">
        <f>IF(P157="",IF($T$5=K163,4,""),P157+1)</f>
        <v>#REF!</v>
      </c>
      <c r="Q163" s="135" t="e">
        <f>IF(N163&lt;=$E$2,1,0)</f>
        <v>#REF!</v>
      </c>
      <c r="R163" s="31" t="s">
        <v>300</v>
      </c>
      <c r="S163" s="32" t="s">
        <v>312</v>
      </c>
      <c r="T163" s="25" t="e">
        <f>IF(T157="",IF(T$3='EandC Reporting logic (NO EDIT)'!$K$13,#REF!,""),VLOOKUP(T157,$A$1:$B$401,2,FALSE))</f>
        <v>#REF!</v>
      </c>
      <c r="U163" s="25" t="e">
        <f>IF(U157="",IF(U$3='EandC Reporting logic (NO EDIT)'!$K$13,#REF!,""),VLOOKUP(U157,$A$1:$B$401,2,FALSE))</f>
        <v>#REF!</v>
      </c>
      <c r="V163" s="25" t="e">
        <f>IF(V157="",IF(V$3='EandC Reporting logic (NO EDIT)'!$K$13,#REF!,""),VLOOKUP(V157,$A$1:$B$401,2,FALSE))</f>
        <v>#REF!</v>
      </c>
      <c r="W163" s="25" t="e">
        <f>IF(W157="",IF(W$3='EandC Reporting logic (NO EDIT)'!$K$13,#REF!,""),VLOOKUP(W157,$A$1:$B$401,2,FALSE))</f>
        <v>#REF!</v>
      </c>
      <c r="X163" s="25"/>
      <c r="Y163" s="25" t="e">
        <f t="shared" ref="Y163" si="319">IF($Q163=1,T163,"")</f>
        <v>#REF!</v>
      </c>
      <c r="Z163" s="25" t="e">
        <f t="shared" ref="Z163" si="320">IF($Q163=1,U163,"")</f>
        <v>#REF!</v>
      </c>
      <c r="AA163" s="25" t="e">
        <f t="shared" ref="AA163" si="321">IF($Q163=1,V163,"")</f>
        <v>#REF!</v>
      </c>
      <c r="AB163" s="25" t="e">
        <f t="shared" ref="AB163" si="322">IF($Q163=1,W163,"")</f>
        <v>#REF!</v>
      </c>
      <c r="AC163" s="25"/>
    </row>
    <row r="164" spans="1:29" ht="15" thickBot="1">
      <c r="A164" s="3" t="s">
        <v>462</v>
      </c>
      <c r="B164" s="3" t="s">
        <v>463</v>
      </c>
      <c r="D164" s="3" t="e">
        <f t="shared" si="240"/>
        <v>#REF!</v>
      </c>
      <c r="K164" s="133"/>
      <c r="L164" s="133"/>
      <c r="M164" s="133"/>
      <c r="N164" s="136"/>
      <c r="O164" s="136"/>
      <c r="P164" s="136"/>
      <c r="Q164" s="136"/>
      <c r="R164" s="23" t="s">
        <v>303</v>
      </c>
      <c r="S164" s="24" t="s">
        <v>304</v>
      </c>
      <c r="T164" s="25" t="e">
        <f>IF(T158="",IF(T$3='EandC Reporting logic (NO EDIT)'!$K$13,#REF!,""),VLOOKUP(T158,$A$1:$B$401,2,FALSE))</f>
        <v>#REF!</v>
      </c>
      <c r="U164" s="25" t="e">
        <f>IF(U158="",IF(U$3='EandC Reporting logic (NO EDIT)'!$K$13,#REF!,""),VLOOKUP(U158,$A$1:$B$401,2,FALSE))</f>
        <v>#REF!</v>
      </c>
      <c r="V164" s="25" t="e">
        <f>IF(V158="",IF(V$3='EandC Reporting logic (NO EDIT)'!$K$13,#REF!,""),VLOOKUP(V158,$A$1:$B$401,2,FALSE))</f>
        <v>#REF!</v>
      </c>
      <c r="W164" s="25" t="e">
        <f>IF(W158="",IF(W$3='EandC Reporting logic (NO EDIT)'!$K$13,#REF!,""),VLOOKUP(W158,$A$1:$B$401,2,FALSE))</f>
        <v>#REF!</v>
      </c>
      <c r="X164" s="25"/>
      <c r="Y164" s="25" t="e">
        <f t="shared" ref="Y164" si="323">IF($Q163=1,T164,"")</f>
        <v>#REF!</v>
      </c>
      <c r="Z164" s="25" t="e">
        <f t="shared" ref="Z164" si="324">IF($Q163=1,U164,"")</f>
        <v>#REF!</v>
      </c>
      <c r="AA164" s="25"/>
      <c r="AB164" s="25" t="e">
        <f t="shared" ref="AB164" si="325">IF($Q163=1,W164,"")</f>
        <v>#REF!</v>
      </c>
      <c r="AC164" s="25"/>
    </row>
    <row r="165" spans="1:29" ht="15" thickBot="1">
      <c r="A165" s="3" t="s">
        <v>463</v>
      </c>
      <c r="B165" s="3" t="s">
        <v>464</v>
      </c>
      <c r="D165" s="3" t="e">
        <f t="shared" si="240"/>
        <v>#REF!</v>
      </c>
      <c r="K165" s="133"/>
      <c r="L165" s="133"/>
      <c r="M165" s="133"/>
      <c r="N165" s="136"/>
      <c r="O165" s="136"/>
      <c r="P165" s="136"/>
      <c r="Q165" s="136"/>
      <c r="R165" s="23" t="s">
        <v>300</v>
      </c>
      <c r="S165" s="24" t="s">
        <v>306</v>
      </c>
      <c r="T165" s="25" t="e">
        <f>IF(T159="",IF(T$3='EandC Reporting logic (NO EDIT)'!$K$13,#REF!,""),VLOOKUP(T159,$A$1:$B$401,2,FALSE))</f>
        <v>#REF!</v>
      </c>
      <c r="U165" s="25" t="e">
        <f>IF(U159="",IF(U$3='EandC Reporting logic (NO EDIT)'!$K$13,#REF!,""),VLOOKUP(U159,$A$1:$B$401,2,FALSE))</f>
        <v>#REF!</v>
      </c>
      <c r="V165" s="25" t="e">
        <f>IF(V159="",IF(V$3='EandC Reporting logic (NO EDIT)'!$K$13,#REF!,""),VLOOKUP(V159,$A$1:$B$401,2,FALSE))</f>
        <v>#REF!</v>
      </c>
      <c r="W165" s="25" t="e">
        <f>IF(W159="",IF(W$3='EandC Reporting logic (NO EDIT)'!$K$13,#REF!,""),VLOOKUP(W159,$A$1:$B$401,2,FALSE))</f>
        <v>#REF!</v>
      </c>
      <c r="X165" s="25"/>
      <c r="Y165" s="25" t="e">
        <f t="shared" ref="Y165" si="326">IF($Q163=1,T165,"")</f>
        <v>#REF!</v>
      </c>
      <c r="Z165" s="25"/>
      <c r="AA165" s="25"/>
      <c r="AB165" s="25"/>
      <c r="AC165" s="25"/>
    </row>
    <row r="166" spans="1:29" ht="15" thickBot="1">
      <c r="A166" s="3" t="s">
        <v>464</v>
      </c>
      <c r="B166" s="3" t="s">
        <v>465</v>
      </c>
      <c r="D166" s="3" t="e">
        <f t="shared" si="240"/>
        <v>#REF!</v>
      </c>
      <c r="K166" s="133"/>
      <c r="L166" s="133"/>
      <c r="M166" s="133"/>
      <c r="N166" s="136"/>
      <c r="O166" s="136"/>
      <c r="P166" s="136"/>
      <c r="Q166" s="136"/>
      <c r="R166" s="23" t="s">
        <v>308</v>
      </c>
      <c r="S166" s="24" t="s">
        <v>306</v>
      </c>
      <c r="T166" s="25" t="e">
        <f>IF(T160="",IF(T$4='EandC Reporting logic (NO EDIT)'!$K$13,#REF!,""),VLOOKUP(T160,$A$1:$B$401,2,FALSE))</f>
        <v>#REF!</v>
      </c>
      <c r="U166" s="25" t="e">
        <f>IF(U160="",IF(U$4='EandC Reporting logic (NO EDIT)'!$K$13,#REF!,""),VLOOKUP(U160,$A$1:$B$401,2,FALSE))</f>
        <v>#REF!</v>
      </c>
      <c r="V166" s="25" t="e">
        <f>IF(V160="",IF(V$4='EandC Reporting logic (NO EDIT)'!$K$13,#REF!,""),VLOOKUP(V160,$A$1:$B$401,2,FALSE))</f>
        <v>#REF!</v>
      </c>
      <c r="W166" s="25" t="e">
        <f>IF(W160="",IF(W$4='EandC Reporting logic (NO EDIT)'!$K$13,#REF!,""),VLOOKUP(W160,$A$1:$B$401,2,FALSE))</f>
        <v>#REF!</v>
      </c>
      <c r="X166" s="25"/>
      <c r="Y166" s="25" t="e">
        <f t="shared" ref="Y166" si="327">IF($Q163=1,T166,"")</f>
        <v>#REF!</v>
      </c>
      <c r="Z166" s="25"/>
      <c r="AA166" s="25" t="e">
        <f t="shared" ref="AA166:AB166" si="328">IF($Q163=1,V166,"")</f>
        <v>#REF!</v>
      </c>
      <c r="AB166" s="25" t="e">
        <f t="shared" si="328"/>
        <v>#REF!</v>
      </c>
      <c r="AC166" s="25"/>
    </row>
    <row r="167" spans="1:29" ht="15" thickBot="1">
      <c r="A167" s="3" t="s">
        <v>465</v>
      </c>
      <c r="B167" s="3" t="s">
        <v>466</v>
      </c>
      <c r="D167" s="3" t="e">
        <f t="shared" si="240"/>
        <v>#REF!</v>
      </c>
      <c r="K167" s="133"/>
      <c r="L167" s="133"/>
      <c r="M167" s="133"/>
      <c r="N167" s="136"/>
      <c r="O167" s="136"/>
      <c r="P167" s="136"/>
      <c r="Q167" s="136"/>
      <c r="R167" s="23" t="s">
        <v>308</v>
      </c>
      <c r="S167" s="24" t="s">
        <v>296</v>
      </c>
      <c r="T167" s="25" t="e">
        <f t="shared" ref="T167" si="329">IF(P163="","",IF(MOD(P163,4)=0, "CY" &amp; ($G$2-1+P163/4), ""))</f>
        <v>#REF!</v>
      </c>
      <c r="U167" s="25"/>
      <c r="V167" s="25"/>
      <c r="W167" s="25"/>
      <c r="X167" s="25"/>
      <c r="Y167" s="25" t="e">
        <f t="shared" ref="Y167" si="330">IF($Q163=1,T167,"")</f>
        <v>#REF!</v>
      </c>
      <c r="Z167" s="25"/>
      <c r="AA167" s="25"/>
      <c r="AB167" s="25"/>
      <c r="AC167" s="25"/>
    </row>
    <row r="168" spans="1:29" ht="15" thickBot="1">
      <c r="A168" s="3" t="s">
        <v>466</v>
      </c>
      <c r="B168" s="3" t="s">
        <v>467</v>
      </c>
      <c r="D168" s="3" t="e">
        <f t="shared" si="240"/>
        <v>#REF!</v>
      </c>
      <c r="K168" s="134"/>
      <c r="L168" s="134"/>
      <c r="M168" s="134"/>
      <c r="N168" s="137"/>
      <c r="O168" s="137"/>
      <c r="P168" s="137"/>
      <c r="Q168" s="137"/>
      <c r="R168" s="27" t="s">
        <v>300</v>
      </c>
      <c r="S168" s="28" t="s">
        <v>298</v>
      </c>
      <c r="T168" s="25" t="e">
        <f t="shared" ref="T168" si="331">IF(MOD(O163,4)=0, "DY" &amp; O163/4, "")</f>
        <v>#REF!</v>
      </c>
      <c r="U168" s="25"/>
      <c r="V168" s="25"/>
      <c r="W168" s="25"/>
      <c r="X168" s="25"/>
      <c r="Y168" s="25" t="e">
        <f t="shared" ref="Y168" si="332">IF($Q163=1,T168,"")</f>
        <v>#REF!</v>
      </c>
      <c r="Z168" s="25"/>
      <c r="AA168" s="25"/>
      <c r="AB168" s="25"/>
      <c r="AC168" s="25"/>
    </row>
    <row r="169" spans="1:29" ht="15" thickBot="1">
      <c r="A169" s="3" t="s">
        <v>467</v>
      </c>
      <c r="B169" s="3" t="s">
        <v>468</v>
      </c>
      <c r="D169" s="3" t="e">
        <f t="shared" si="240"/>
        <v>#REF!</v>
      </c>
      <c r="K169" s="132" t="e">
        <f>EDATE(K163,3)</f>
        <v>#REF!</v>
      </c>
      <c r="L169" s="132" t="e">
        <f>IF(L163="","",EDATE(L163,3))</f>
        <v>#REF!</v>
      </c>
      <c r="M169" s="132" t="e">
        <f>IF(M163="","",(EDATE(M163,3)))</f>
        <v>#REF!</v>
      </c>
      <c r="N169" s="135">
        <f>COUNT($K$7:K174)</f>
        <v>0</v>
      </c>
      <c r="O169" s="135" t="e">
        <f t="shared" ref="O169" si="333">N169+$H$4</f>
        <v>#REF!</v>
      </c>
      <c r="P169" s="135" t="e">
        <f>IF(P163="",IF($T$5=K169,4,""),P163+1)</f>
        <v>#REF!</v>
      </c>
      <c r="Q169" s="135" t="e">
        <f>IF(N169&lt;=$E$2,1,0)</f>
        <v>#REF!</v>
      </c>
      <c r="R169" s="31" t="s">
        <v>300</v>
      </c>
      <c r="S169" s="32" t="s">
        <v>312</v>
      </c>
      <c r="T169" s="25" t="e">
        <f>IF(T163="",IF(T$3='EandC Reporting logic (NO EDIT)'!$K$13,#REF!,""),VLOOKUP(T163,$A$1:$B$401,2,FALSE))</f>
        <v>#REF!</v>
      </c>
      <c r="U169" s="25" t="e">
        <f>IF(U163="",IF(U$3='EandC Reporting logic (NO EDIT)'!$K$13,#REF!,""),VLOOKUP(U163,$A$1:$B$401,2,FALSE))</f>
        <v>#REF!</v>
      </c>
      <c r="V169" s="25" t="e">
        <f>IF(V163="",IF(V$3='EandC Reporting logic (NO EDIT)'!$K$13,#REF!,""),VLOOKUP(V163,$A$1:$B$401,2,FALSE))</f>
        <v>#REF!</v>
      </c>
      <c r="W169" s="25" t="e">
        <f>IF(W163="",IF(W$3='EandC Reporting logic (NO EDIT)'!$K$13,#REF!,""),VLOOKUP(W163,$A$1:$B$401,2,FALSE))</f>
        <v>#REF!</v>
      </c>
      <c r="X169" s="25"/>
      <c r="Y169" s="25" t="e">
        <f t="shared" ref="Y169" si="334">IF($Q169=1,T169,"")</f>
        <v>#REF!</v>
      </c>
      <c r="Z169" s="25" t="e">
        <f t="shared" ref="Z169" si="335">IF($Q169=1,U169,"")</f>
        <v>#REF!</v>
      </c>
      <c r="AA169" s="25" t="e">
        <f t="shared" ref="AA169" si="336">IF($Q169=1,V169,"")</f>
        <v>#REF!</v>
      </c>
      <c r="AB169" s="25" t="e">
        <f t="shared" ref="AB169" si="337">IF($Q169=1,W169,"")</f>
        <v>#REF!</v>
      </c>
      <c r="AC169" s="25"/>
    </row>
    <row r="170" spans="1:29" ht="15" thickBot="1">
      <c r="A170" s="3" t="s">
        <v>468</v>
      </c>
      <c r="B170" s="3" t="s">
        <v>469</v>
      </c>
      <c r="D170" s="3" t="e">
        <f t="shared" si="240"/>
        <v>#REF!</v>
      </c>
      <c r="K170" s="133"/>
      <c r="L170" s="133"/>
      <c r="M170" s="133"/>
      <c r="N170" s="136"/>
      <c r="O170" s="136"/>
      <c r="P170" s="136"/>
      <c r="Q170" s="136"/>
      <c r="R170" s="23" t="s">
        <v>303</v>
      </c>
      <c r="S170" s="24" t="s">
        <v>304</v>
      </c>
      <c r="T170" s="25" t="e">
        <f>IF(T164="",IF(T$3='EandC Reporting logic (NO EDIT)'!$K$13,#REF!,""),VLOOKUP(T164,$A$1:$B$401,2,FALSE))</f>
        <v>#REF!</v>
      </c>
      <c r="U170" s="25" t="e">
        <f>IF(U164="",IF(U$3='EandC Reporting logic (NO EDIT)'!$K$13,#REF!,""),VLOOKUP(U164,$A$1:$B$401,2,FALSE))</f>
        <v>#REF!</v>
      </c>
      <c r="V170" s="25" t="e">
        <f>IF(V164="",IF(V$3='EandC Reporting logic (NO EDIT)'!$K$13,#REF!,""),VLOOKUP(V164,$A$1:$B$401,2,FALSE))</f>
        <v>#REF!</v>
      </c>
      <c r="W170" s="25" t="e">
        <f>IF(W164="",IF(W$3='EandC Reporting logic (NO EDIT)'!$K$13,#REF!,""),VLOOKUP(W164,$A$1:$B$401,2,FALSE))</f>
        <v>#REF!</v>
      </c>
      <c r="X170" s="25"/>
      <c r="Y170" s="25" t="e">
        <f t="shared" ref="Y170" si="338">IF($Q169=1,T170,"")</f>
        <v>#REF!</v>
      </c>
      <c r="Z170" s="25" t="e">
        <f t="shared" ref="Z170" si="339">IF($Q169=1,U170,"")</f>
        <v>#REF!</v>
      </c>
      <c r="AA170" s="25"/>
      <c r="AB170" s="25" t="e">
        <f t="shared" ref="AB170" si="340">IF($Q169=1,W170,"")</f>
        <v>#REF!</v>
      </c>
      <c r="AC170" s="25"/>
    </row>
    <row r="171" spans="1:29" ht="15" thickBot="1">
      <c r="A171" s="3" t="s">
        <v>469</v>
      </c>
      <c r="B171" s="3" t="s">
        <v>470</v>
      </c>
      <c r="D171" s="3" t="e">
        <f t="shared" si="240"/>
        <v>#REF!</v>
      </c>
      <c r="K171" s="133"/>
      <c r="L171" s="133"/>
      <c r="M171" s="133"/>
      <c r="N171" s="136"/>
      <c r="O171" s="136"/>
      <c r="P171" s="136"/>
      <c r="Q171" s="136"/>
      <c r="R171" s="23" t="s">
        <v>300</v>
      </c>
      <c r="S171" s="24" t="s">
        <v>306</v>
      </c>
      <c r="T171" s="25" t="e">
        <f>IF(T165="",IF(T$3='EandC Reporting logic (NO EDIT)'!$K$13,#REF!,""),VLOOKUP(T165,$A$1:$B$401,2,FALSE))</f>
        <v>#REF!</v>
      </c>
      <c r="U171" s="25" t="e">
        <f>IF(U165="",IF(U$3='EandC Reporting logic (NO EDIT)'!$K$13,#REF!,""),VLOOKUP(U165,$A$1:$B$401,2,FALSE))</f>
        <v>#REF!</v>
      </c>
      <c r="V171" s="25" t="e">
        <f>IF(V165="",IF(V$3='EandC Reporting logic (NO EDIT)'!$K$13,#REF!,""),VLOOKUP(V165,$A$1:$B$401,2,FALSE))</f>
        <v>#REF!</v>
      </c>
      <c r="W171" s="25" t="e">
        <f>IF(W165="",IF(W$3='EandC Reporting logic (NO EDIT)'!$K$13,#REF!,""),VLOOKUP(W165,$A$1:$B$401,2,FALSE))</f>
        <v>#REF!</v>
      </c>
      <c r="X171" s="25"/>
      <c r="Y171" s="25" t="e">
        <f t="shared" ref="Y171" si="341">IF($Q169=1,T171,"")</f>
        <v>#REF!</v>
      </c>
      <c r="Z171" s="25"/>
      <c r="AA171" s="25"/>
      <c r="AB171" s="25"/>
      <c r="AC171" s="25"/>
    </row>
    <row r="172" spans="1:29" ht="15" thickBot="1">
      <c r="A172" s="3" t="s">
        <v>470</v>
      </c>
      <c r="B172" s="3" t="s">
        <v>471</v>
      </c>
      <c r="D172" s="3" t="e">
        <f t="shared" si="240"/>
        <v>#REF!</v>
      </c>
      <c r="K172" s="133"/>
      <c r="L172" s="133"/>
      <c r="M172" s="133"/>
      <c r="N172" s="136"/>
      <c r="O172" s="136"/>
      <c r="P172" s="136"/>
      <c r="Q172" s="136"/>
      <c r="R172" s="23" t="s">
        <v>308</v>
      </c>
      <c r="S172" s="24" t="s">
        <v>306</v>
      </c>
      <c r="T172" s="25" t="e">
        <f>IF(T166="",IF(T$4='EandC Reporting logic (NO EDIT)'!$K$13,#REF!,""),VLOOKUP(T166,$A$1:$B$401,2,FALSE))</f>
        <v>#REF!</v>
      </c>
      <c r="U172" s="25" t="e">
        <f>IF(U166="",IF(U$4='EandC Reporting logic (NO EDIT)'!$K$13,#REF!,""),VLOOKUP(U166,$A$1:$B$401,2,FALSE))</f>
        <v>#REF!</v>
      </c>
      <c r="V172" s="25" t="e">
        <f>IF(V166="",IF(V$4='EandC Reporting logic (NO EDIT)'!$K$13,#REF!,""),VLOOKUP(V166,$A$1:$B$401,2,FALSE))</f>
        <v>#REF!</v>
      </c>
      <c r="W172" s="25" t="e">
        <f>IF(W166="",IF(W$4='EandC Reporting logic (NO EDIT)'!$K$13,#REF!,""),VLOOKUP(W166,$A$1:$B$401,2,FALSE))</f>
        <v>#REF!</v>
      </c>
      <c r="X172" s="25"/>
      <c r="Y172" s="25" t="e">
        <f t="shared" ref="Y172" si="342">IF($Q169=1,T172,"")</f>
        <v>#REF!</v>
      </c>
      <c r="Z172" s="25"/>
      <c r="AA172" s="25" t="e">
        <f t="shared" ref="AA172:AB172" si="343">IF($Q169=1,V172,"")</f>
        <v>#REF!</v>
      </c>
      <c r="AB172" s="25" t="e">
        <f t="shared" si="343"/>
        <v>#REF!</v>
      </c>
      <c r="AC172" s="25"/>
    </row>
    <row r="173" spans="1:29" ht="15" thickBot="1">
      <c r="A173" s="3" t="s">
        <v>471</v>
      </c>
      <c r="B173" s="3" t="s">
        <v>472</v>
      </c>
      <c r="D173" s="3" t="e">
        <f t="shared" si="240"/>
        <v>#REF!</v>
      </c>
      <c r="K173" s="133"/>
      <c r="L173" s="133"/>
      <c r="M173" s="133"/>
      <c r="N173" s="136"/>
      <c r="O173" s="136"/>
      <c r="P173" s="136"/>
      <c r="Q173" s="136"/>
      <c r="R173" s="23" t="s">
        <v>308</v>
      </c>
      <c r="S173" s="24" t="s">
        <v>296</v>
      </c>
      <c r="T173" s="25" t="e">
        <f t="shared" ref="T173" si="344">IF(P169="","",IF(MOD(P169,4)=0, "CY" &amp; ($G$2-1+P169/4), ""))</f>
        <v>#REF!</v>
      </c>
      <c r="U173" s="25"/>
      <c r="V173" s="25"/>
      <c r="W173" s="25"/>
      <c r="X173" s="25"/>
      <c r="Y173" s="25" t="e">
        <f t="shared" ref="Y173" si="345">IF($Q169=1,T173,"")</f>
        <v>#REF!</v>
      </c>
      <c r="Z173" s="25"/>
      <c r="AA173" s="25"/>
      <c r="AB173" s="25"/>
      <c r="AC173" s="25"/>
    </row>
    <row r="174" spans="1:29" ht="15" thickBot="1">
      <c r="A174" s="3" t="s">
        <v>472</v>
      </c>
      <c r="B174" s="3" t="s">
        <v>473</v>
      </c>
      <c r="D174" s="3" t="e">
        <f t="shared" si="240"/>
        <v>#REF!</v>
      </c>
      <c r="K174" s="134"/>
      <c r="L174" s="134"/>
      <c r="M174" s="134"/>
      <c r="N174" s="137"/>
      <c r="O174" s="137"/>
      <c r="P174" s="137"/>
      <c r="Q174" s="137"/>
      <c r="R174" s="27" t="s">
        <v>300</v>
      </c>
      <c r="S174" s="28" t="s">
        <v>298</v>
      </c>
      <c r="T174" s="25" t="e">
        <f t="shared" ref="T174" si="346">IF(MOD(O169,4)=0, "DY" &amp; O169/4, "")</f>
        <v>#REF!</v>
      </c>
      <c r="U174" s="25"/>
      <c r="V174" s="25"/>
      <c r="W174" s="25"/>
      <c r="X174" s="25"/>
      <c r="Y174" s="25" t="e">
        <f t="shared" ref="Y174" si="347">IF($Q169=1,T174,"")</f>
        <v>#REF!</v>
      </c>
      <c r="Z174" s="25"/>
      <c r="AA174" s="25"/>
      <c r="AB174" s="25"/>
      <c r="AC174" s="25"/>
    </row>
    <row r="175" spans="1:29" ht="15" thickBot="1">
      <c r="A175" s="3" t="s">
        <v>473</v>
      </c>
      <c r="B175" s="3" t="s">
        <v>474</v>
      </c>
      <c r="D175" s="3" t="e">
        <f t="shared" si="240"/>
        <v>#REF!</v>
      </c>
      <c r="K175" s="126" t="e">
        <f>EDATE(K169,3)</f>
        <v>#REF!</v>
      </c>
      <c r="L175" s="126" t="e">
        <f>IF(L169="","",EDATE(L169,3))</f>
        <v>#REF!</v>
      </c>
      <c r="M175" s="126" t="e">
        <f>IF(M169="","",(EDATE(M169,3)))</f>
        <v>#REF!</v>
      </c>
      <c r="N175" s="129">
        <f>COUNT($K$7:K180)</f>
        <v>0</v>
      </c>
      <c r="O175" s="129" t="e">
        <f t="shared" ref="O175" si="348">N175+$H$4</f>
        <v>#REF!</v>
      </c>
      <c r="P175" s="129" t="e">
        <f>IF(P169="",IF($T$5=K175,4,""),P169+1)</f>
        <v>#REF!</v>
      </c>
      <c r="Q175" s="129" t="e">
        <f>IF(N175&lt;=$E$2,1,0)</f>
        <v>#REF!</v>
      </c>
      <c r="R175" s="34" t="s">
        <v>300</v>
      </c>
      <c r="S175" s="35" t="s">
        <v>312</v>
      </c>
      <c r="T175" s="39" t="e">
        <f>IF(T169="",IF(T$3='EandC Reporting logic (NO EDIT)'!$K$13,#REF!,""),VLOOKUP(T169,$A$1:$B$401,2,FALSE))</f>
        <v>#REF!</v>
      </c>
      <c r="U175" s="39" t="e">
        <f>IF(U169="",IF(U$3='EandC Reporting logic (NO EDIT)'!$K$13,#REF!,""),VLOOKUP(U169,$A$1:$B$401,2,FALSE))</f>
        <v>#REF!</v>
      </c>
      <c r="V175" s="39" t="e">
        <f>IF(V169="",IF(V$3='EandC Reporting logic (NO EDIT)'!$K$13,#REF!,""),VLOOKUP(V169,$A$1:$B$401,2,FALSE))</f>
        <v>#REF!</v>
      </c>
      <c r="W175" s="39" t="e">
        <f>IF(W169="",IF(W$3='EandC Reporting logic (NO EDIT)'!$K$13,#REF!,""),VLOOKUP(W169,$A$1:$B$401,2,FALSE))</f>
        <v>#REF!</v>
      </c>
      <c r="X175" s="39"/>
      <c r="Y175" s="39" t="e">
        <f t="shared" ref="Y175" si="349">IF($Q175=1,T175,"")</f>
        <v>#REF!</v>
      </c>
      <c r="Z175" s="39" t="e">
        <f t="shared" ref="Z175" si="350">IF($Q175=1,U175,"")</f>
        <v>#REF!</v>
      </c>
      <c r="AA175" s="39" t="e">
        <f t="shared" ref="AA175" si="351">IF($Q175=1,V175,"")</f>
        <v>#REF!</v>
      </c>
      <c r="AB175" s="39" t="e">
        <f t="shared" ref="AB175" si="352">IF($Q175=1,W175,"")</f>
        <v>#REF!</v>
      </c>
      <c r="AC175" s="39"/>
    </row>
    <row r="176" spans="1:29" ht="15" thickBot="1">
      <c r="A176" s="3" t="s">
        <v>474</v>
      </c>
      <c r="B176" s="3" t="s">
        <v>475</v>
      </c>
      <c r="D176" s="3" t="e">
        <f t="shared" si="240"/>
        <v>#REF!</v>
      </c>
      <c r="K176" s="127"/>
      <c r="L176" s="127"/>
      <c r="M176" s="127"/>
      <c r="N176" s="130"/>
      <c r="O176" s="130"/>
      <c r="P176" s="130"/>
      <c r="Q176" s="130"/>
      <c r="R176" s="37" t="s">
        <v>303</v>
      </c>
      <c r="S176" s="38" t="s">
        <v>304</v>
      </c>
      <c r="T176" s="39" t="e">
        <f>IF(T170="",IF(T$3='EandC Reporting logic (NO EDIT)'!$K$13,#REF!,""),VLOOKUP(T170,$A$1:$B$401,2,FALSE))</f>
        <v>#REF!</v>
      </c>
      <c r="U176" s="39" t="e">
        <f>IF(U170="",IF(U$3='EandC Reporting logic (NO EDIT)'!$K$13,#REF!,""),VLOOKUP(U170,$A$1:$B$401,2,FALSE))</f>
        <v>#REF!</v>
      </c>
      <c r="V176" s="39" t="e">
        <f>IF(V170="",IF(V$3='EandC Reporting logic (NO EDIT)'!$K$13,#REF!,""),VLOOKUP(V170,$A$1:$B$401,2,FALSE))</f>
        <v>#REF!</v>
      </c>
      <c r="W176" s="39" t="e">
        <f>IF(W170="",IF(W$3='EandC Reporting logic (NO EDIT)'!$K$13,#REF!,""),VLOOKUP(W170,$A$1:$B$401,2,FALSE))</f>
        <v>#REF!</v>
      </c>
      <c r="X176" s="39"/>
      <c r="Y176" s="39" t="e">
        <f t="shared" ref="Y176" si="353">IF($Q175=1,T176,"")</f>
        <v>#REF!</v>
      </c>
      <c r="Z176" s="39" t="e">
        <f t="shared" ref="Z176" si="354">IF($Q175=1,U176,"")</f>
        <v>#REF!</v>
      </c>
      <c r="AA176" s="39"/>
      <c r="AB176" s="39" t="e">
        <f t="shared" ref="AB176" si="355">IF($Q175=1,W176,"")</f>
        <v>#REF!</v>
      </c>
      <c r="AC176" s="39"/>
    </row>
    <row r="177" spans="1:29" ht="15" thickBot="1">
      <c r="A177" s="3" t="s">
        <v>475</v>
      </c>
      <c r="B177" s="3" t="s">
        <v>476</v>
      </c>
      <c r="D177" s="3" t="e">
        <f t="shared" si="240"/>
        <v>#REF!</v>
      </c>
      <c r="K177" s="127"/>
      <c r="L177" s="127"/>
      <c r="M177" s="127"/>
      <c r="N177" s="130"/>
      <c r="O177" s="130"/>
      <c r="P177" s="130"/>
      <c r="Q177" s="130"/>
      <c r="R177" s="37" t="s">
        <v>300</v>
      </c>
      <c r="S177" s="38" t="s">
        <v>306</v>
      </c>
      <c r="T177" s="39" t="e">
        <f>IF(T171="",IF(T$3='EandC Reporting logic (NO EDIT)'!$K$13,#REF!,""),VLOOKUP(T171,$A$1:$B$401,2,FALSE))</f>
        <v>#REF!</v>
      </c>
      <c r="U177" s="39" t="e">
        <f>IF(U171="",IF(U$3='EandC Reporting logic (NO EDIT)'!$K$13,#REF!,""),VLOOKUP(U171,$A$1:$B$401,2,FALSE))</f>
        <v>#REF!</v>
      </c>
      <c r="V177" s="39" t="e">
        <f>IF(V171="",IF(V$3='EandC Reporting logic (NO EDIT)'!$K$13,#REF!,""),VLOOKUP(V171,$A$1:$B$401,2,FALSE))</f>
        <v>#REF!</v>
      </c>
      <c r="W177" s="39" t="e">
        <f>IF(W171="",IF(W$3='EandC Reporting logic (NO EDIT)'!$K$13,#REF!,""),VLOOKUP(W171,$A$1:$B$401,2,FALSE))</f>
        <v>#REF!</v>
      </c>
      <c r="X177" s="39"/>
      <c r="Y177" s="39" t="e">
        <f t="shared" ref="Y177" si="356">IF($Q175=1,T177,"")</f>
        <v>#REF!</v>
      </c>
      <c r="Z177" s="39"/>
      <c r="AA177" s="39"/>
      <c r="AB177" s="39"/>
      <c r="AC177" s="39"/>
    </row>
    <row r="178" spans="1:29" ht="15" thickBot="1">
      <c r="A178" s="3" t="s">
        <v>476</v>
      </c>
      <c r="B178" s="3" t="s">
        <v>477</v>
      </c>
      <c r="D178" s="3" t="e">
        <f t="shared" si="240"/>
        <v>#REF!</v>
      </c>
      <c r="K178" s="127"/>
      <c r="L178" s="127"/>
      <c r="M178" s="127"/>
      <c r="N178" s="130"/>
      <c r="O178" s="130"/>
      <c r="P178" s="130"/>
      <c r="Q178" s="130"/>
      <c r="R178" s="37" t="s">
        <v>308</v>
      </c>
      <c r="S178" s="38" t="s">
        <v>306</v>
      </c>
      <c r="T178" s="39" t="e">
        <f>IF(T172="",IF(T$4='EandC Reporting logic (NO EDIT)'!$K$13,#REF!,""),VLOOKUP(T172,$A$1:$B$401,2,FALSE))</f>
        <v>#REF!</v>
      </c>
      <c r="U178" s="39" t="e">
        <f>IF(U172="",IF(U$4='EandC Reporting logic (NO EDIT)'!$K$13,#REF!,""),VLOOKUP(U172,$A$1:$B$401,2,FALSE))</f>
        <v>#REF!</v>
      </c>
      <c r="V178" s="39" t="e">
        <f>IF(V172="",IF(V$4='EandC Reporting logic (NO EDIT)'!$K$13,#REF!,""),VLOOKUP(V172,$A$1:$B$401,2,FALSE))</f>
        <v>#REF!</v>
      </c>
      <c r="W178" s="39" t="e">
        <f>IF(W172="",IF(W$4='EandC Reporting logic (NO EDIT)'!$K$13,#REF!,""),VLOOKUP(W172,$A$1:$B$401,2,FALSE))</f>
        <v>#REF!</v>
      </c>
      <c r="X178" s="39"/>
      <c r="Y178" s="39" t="e">
        <f t="shared" ref="Y178" si="357">IF($Q175=1,T178,"")</f>
        <v>#REF!</v>
      </c>
      <c r="Z178" s="39"/>
      <c r="AA178" s="39" t="e">
        <f t="shared" ref="AA178:AB178" si="358">IF($Q175=1,V178,"")</f>
        <v>#REF!</v>
      </c>
      <c r="AB178" s="39" t="e">
        <f t="shared" si="358"/>
        <v>#REF!</v>
      </c>
      <c r="AC178" s="39"/>
    </row>
    <row r="179" spans="1:29" ht="15" thickBot="1">
      <c r="A179" s="3" t="s">
        <v>477</v>
      </c>
      <c r="B179" s="3" t="s">
        <v>478</v>
      </c>
      <c r="D179" s="3" t="e">
        <f t="shared" si="240"/>
        <v>#REF!</v>
      </c>
      <c r="K179" s="127"/>
      <c r="L179" s="127"/>
      <c r="M179" s="127"/>
      <c r="N179" s="130"/>
      <c r="O179" s="130"/>
      <c r="P179" s="130"/>
      <c r="Q179" s="130"/>
      <c r="R179" s="37" t="s">
        <v>308</v>
      </c>
      <c r="S179" s="38" t="s">
        <v>296</v>
      </c>
      <c r="T179" s="39" t="e">
        <f t="shared" ref="T179" si="359">IF(P175="","",IF(MOD(P175,4)=0, "CY" &amp; ($G$2-1+P175/4), ""))</f>
        <v>#REF!</v>
      </c>
      <c r="U179" s="39"/>
      <c r="V179" s="39"/>
      <c r="W179" s="39"/>
      <c r="X179" s="39"/>
      <c r="Y179" s="39" t="e">
        <f t="shared" ref="Y179" si="360">IF($Q175=1,T179,"")</f>
        <v>#REF!</v>
      </c>
      <c r="Z179" s="39"/>
      <c r="AA179" s="39"/>
      <c r="AB179" s="39"/>
      <c r="AC179" s="39"/>
    </row>
    <row r="180" spans="1:29">
      <c r="A180" s="3" t="s">
        <v>478</v>
      </c>
      <c r="B180" s="3" t="s">
        <v>479</v>
      </c>
      <c r="D180" s="3" t="e">
        <f t="shared" si="240"/>
        <v>#REF!</v>
      </c>
      <c r="K180" s="128"/>
      <c r="L180" s="128"/>
      <c r="M180" s="128"/>
      <c r="N180" s="131"/>
      <c r="O180" s="131"/>
      <c r="P180" s="131"/>
      <c r="Q180" s="131"/>
      <c r="R180" s="40" t="s">
        <v>300</v>
      </c>
      <c r="S180" s="41" t="s">
        <v>298</v>
      </c>
      <c r="T180" s="42" t="e">
        <f t="shared" ref="T180" si="361">IF(MOD(O175,4)=0, "DY" &amp; O175/4, "")</f>
        <v>#REF!</v>
      </c>
      <c r="U180" s="42"/>
      <c r="V180" s="42"/>
      <c r="W180" s="42"/>
      <c r="X180" s="42"/>
      <c r="Y180" s="42" t="e">
        <f t="shared" ref="Y180" si="362">IF($Q175=1,T180,"")</f>
        <v>#REF!</v>
      </c>
      <c r="Z180" s="42"/>
      <c r="AA180" s="42"/>
      <c r="AB180" s="42"/>
      <c r="AC180" s="42"/>
    </row>
    <row r="181" spans="1:29" ht="15" thickBot="1">
      <c r="A181" s="3" t="s">
        <v>479</v>
      </c>
      <c r="B181" s="3" t="s">
        <v>480</v>
      </c>
      <c r="D181" s="3" t="e">
        <f t="shared" si="240"/>
        <v>#REF!</v>
      </c>
      <c r="K181" s="126" t="e">
        <f>EDATE(K175,3)</f>
        <v>#REF!</v>
      </c>
      <c r="L181" s="126" t="e">
        <f>IF(L175="","",EDATE(L175,3))</f>
        <v>#REF!</v>
      </c>
      <c r="M181" s="126" t="e">
        <f>IF(M175="","",(EDATE(M175,3)))</f>
        <v>#REF!</v>
      </c>
      <c r="N181" s="129">
        <f>COUNT($K$7:K186)</f>
        <v>0</v>
      </c>
      <c r="O181" s="129" t="e">
        <f t="shared" ref="O181" si="363">N181+$H$4</f>
        <v>#REF!</v>
      </c>
      <c r="P181" s="129" t="e">
        <f>IF(P175="",IF($T$5=K181,4,""),P175+1)</f>
        <v>#REF!</v>
      </c>
      <c r="Q181" s="129" t="e">
        <f>IF(N181&lt;=$E$2,1,0)</f>
        <v>#REF!</v>
      </c>
      <c r="R181" s="34" t="s">
        <v>300</v>
      </c>
      <c r="S181" s="35" t="s">
        <v>312</v>
      </c>
      <c r="T181" s="36" t="e">
        <f>IF(T175="",IF(T$3='EandC Reporting logic (NO EDIT)'!$K$13,#REF!,""),VLOOKUP(T175,$A$1:$B$401,2,FALSE))</f>
        <v>#REF!</v>
      </c>
      <c r="U181" s="36" t="e">
        <f>IF(U175="",IF(U$3='EandC Reporting logic (NO EDIT)'!$K$13,#REF!,""),VLOOKUP(U175,$A$1:$B$401,2,FALSE))</f>
        <v>#REF!</v>
      </c>
      <c r="V181" s="36" t="e">
        <f>IF(V175="",IF(V$3='EandC Reporting logic (NO EDIT)'!$K$13,#REF!,""),VLOOKUP(V175,$A$1:$B$401,2,FALSE))</f>
        <v>#REF!</v>
      </c>
      <c r="W181" s="36" t="e">
        <f>IF(W175="",IF(W$3='EandC Reporting logic (NO EDIT)'!$K$13,#REF!,""),VLOOKUP(W175,$A$1:$B$401,2,FALSE))</f>
        <v>#REF!</v>
      </c>
      <c r="X181" s="36"/>
      <c r="Y181" s="36" t="e">
        <f t="shared" ref="Y181" si="364">IF($Q181=1,T181,"")</f>
        <v>#REF!</v>
      </c>
      <c r="Z181" s="36" t="e">
        <f t="shared" ref="Z181" si="365">IF($Q181=1,U181,"")</f>
        <v>#REF!</v>
      </c>
      <c r="AA181" s="36" t="e">
        <f t="shared" ref="AA181" si="366">IF($Q181=1,V181,"")</f>
        <v>#REF!</v>
      </c>
      <c r="AB181" s="36" t="e">
        <f t="shared" ref="AB181" si="367">IF($Q181=1,W181,"")</f>
        <v>#REF!</v>
      </c>
      <c r="AC181" s="36"/>
    </row>
    <row r="182" spans="1:29" ht="15" thickBot="1">
      <c r="A182" s="3" t="s">
        <v>480</v>
      </c>
      <c r="B182" s="3" t="s">
        <v>481</v>
      </c>
      <c r="D182" s="3" t="e">
        <f t="shared" si="240"/>
        <v>#REF!</v>
      </c>
      <c r="K182" s="127"/>
      <c r="L182" s="127"/>
      <c r="M182" s="127"/>
      <c r="N182" s="130"/>
      <c r="O182" s="130"/>
      <c r="P182" s="130"/>
      <c r="Q182" s="130"/>
      <c r="R182" s="37" t="s">
        <v>303</v>
      </c>
      <c r="S182" s="38" t="s">
        <v>304</v>
      </c>
      <c r="T182" s="39" t="e">
        <f>IF(T176="",IF(T$3='EandC Reporting logic (NO EDIT)'!$K$13,#REF!,""),VLOOKUP(T176,$A$1:$B$401,2,FALSE))</f>
        <v>#REF!</v>
      </c>
      <c r="U182" s="39" t="e">
        <f>IF(U176="",IF(U$3='EandC Reporting logic (NO EDIT)'!$K$13,#REF!,""),VLOOKUP(U176,$A$1:$B$401,2,FALSE))</f>
        <v>#REF!</v>
      </c>
      <c r="V182" s="39" t="e">
        <f>IF(V176="",IF(V$3='EandC Reporting logic (NO EDIT)'!$K$13,#REF!,""),VLOOKUP(V176,$A$1:$B$401,2,FALSE))</f>
        <v>#REF!</v>
      </c>
      <c r="W182" s="39" t="e">
        <f>IF(W176="",IF(W$3='EandC Reporting logic (NO EDIT)'!$K$13,#REF!,""),VLOOKUP(W176,$A$1:$B$401,2,FALSE))</f>
        <v>#REF!</v>
      </c>
      <c r="X182" s="39"/>
      <c r="Y182" s="39" t="e">
        <f t="shared" ref="Y182" si="368">IF($Q181=1,T182,"")</f>
        <v>#REF!</v>
      </c>
      <c r="Z182" s="39" t="e">
        <f t="shared" ref="Z182" si="369">IF($Q181=1,U182,"")</f>
        <v>#REF!</v>
      </c>
      <c r="AA182" s="39"/>
      <c r="AB182" s="39" t="e">
        <f t="shared" ref="AB182" si="370">IF($Q181=1,W182,"")</f>
        <v>#REF!</v>
      </c>
      <c r="AC182" s="39"/>
    </row>
    <row r="183" spans="1:29" ht="15" thickBot="1">
      <c r="A183" s="3" t="s">
        <v>481</v>
      </c>
      <c r="B183" s="3" t="s">
        <v>482</v>
      </c>
      <c r="D183" s="3" t="e">
        <f t="shared" si="240"/>
        <v>#REF!</v>
      </c>
      <c r="K183" s="127"/>
      <c r="L183" s="127"/>
      <c r="M183" s="127"/>
      <c r="N183" s="130"/>
      <c r="O183" s="130"/>
      <c r="P183" s="130"/>
      <c r="Q183" s="130"/>
      <c r="R183" s="37" t="s">
        <v>300</v>
      </c>
      <c r="S183" s="38" t="s">
        <v>306</v>
      </c>
      <c r="T183" s="39" t="e">
        <f>IF(T177="",IF(T$3='EandC Reporting logic (NO EDIT)'!$K$13,#REF!,""),VLOOKUP(T177,$A$1:$B$401,2,FALSE))</f>
        <v>#REF!</v>
      </c>
      <c r="U183" s="39" t="e">
        <f>IF(U177="",IF(U$3='EandC Reporting logic (NO EDIT)'!$K$13,#REF!,""),VLOOKUP(U177,$A$1:$B$401,2,FALSE))</f>
        <v>#REF!</v>
      </c>
      <c r="V183" s="39" t="e">
        <f>IF(V177="",IF(V$3='EandC Reporting logic (NO EDIT)'!$K$13,#REF!,""),VLOOKUP(V177,$A$1:$B$401,2,FALSE))</f>
        <v>#REF!</v>
      </c>
      <c r="W183" s="39" t="e">
        <f>IF(W177="",IF(W$3='EandC Reporting logic (NO EDIT)'!$K$13,#REF!,""),VLOOKUP(W177,$A$1:$B$401,2,FALSE))</f>
        <v>#REF!</v>
      </c>
      <c r="X183" s="39"/>
      <c r="Y183" s="39" t="e">
        <f t="shared" ref="Y183" si="371">IF($Q181=1,T183,"")</f>
        <v>#REF!</v>
      </c>
      <c r="Z183" s="39"/>
      <c r="AA183" s="39"/>
      <c r="AB183" s="39"/>
      <c r="AC183" s="39"/>
    </row>
    <row r="184" spans="1:29" ht="15" thickBot="1">
      <c r="A184" s="3" t="s">
        <v>482</v>
      </c>
      <c r="B184" s="3" t="s">
        <v>483</v>
      </c>
      <c r="D184" s="3" t="e">
        <f t="shared" si="240"/>
        <v>#REF!</v>
      </c>
      <c r="K184" s="127"/>
      <c r="L184" s="127"/>
      <c r="M184" s="127"/>
      <c r="N184" s="130"/>
      <c r="O184" s="130"/>
      <c r="P184" s="130"/>
      <c r="Q184" s="130"/>
      <c r="R184" s="37" t="s">
        <v>308</v>
      </c>
      <c r="S184" s="38" t="s">
        <v>306</v>
      </c>
      <c r="T184" s="39" t="e">
        <f>IF(T178="",IF(T$4='EandC Reporting logic (NO EDIT)'!$K$13,#REF!,""),VLOOKUP(T178,$A$1:$B$401,2,FALSE))</f>
        <v>#REF!</v>
      </c>
      <c r="U184" s="39" t="e">
        <f>IF(U178="",IF(U$4='EandC Reporting logic (NO EDIT)'!$K$13,#REF!,""),VLOOKUP(U178,$A$1:$B$401,2,FALSE))</f>
        <v>#REF!</v>
      </c>
      <c r="V184" s="39" t="e">
        <f>IF(V178="",IF(V$4='EandC Reporting logic (NO EDIT)'!$K$13,#REF!,""),VLOOKUP(V178,$A$1:$B$401,2,FALSE))</f>
        <v>#REF!</v>
      </c>
      <c r="W184" s="39" t="e">
        <f>IF(W178="",IF(W$4='EandC Reporting logic (NO EDIT)'!$K$13,#REF!,""),VLOOKUP(W178,$A$1:$B$401,2,FALSE))</f>
        <v>#REF!</v>
      </c>
      <c r="X184" s="39"/>
      <c r="Y184" s="39" t="e">
        <f t="shared" ref="Y184" si="372">IF($Q181=1,T184,"")</f>
        <v>#REF!</v>
      </c>
      <c r="Z184" s="39"/>
      <c r="AA184" s="39" t="e">
        <f t="shared" ref="AA184:AB184" si="373">IF($Q181=1,V184,"")</f>
        <v>#REF!</v>
      </c>
      <c r="AB184" s="39" t="e">
        <f t="shared" si="373"/>
        <v>#REF!</v>
      </c>
      <c r="AC184" s="39"/>
    </row>
    <row r="185" spans="1:29" ht="15" thickBot="1">
      <c r="A185" s="3" t="s">
        <v>483</v>
      </c>
      <c r="B185" s="3" t="s">
        <v>484</v>
      </c>
      <c r="D185" s="3" t="e">
        <f t="shared" si="240"/>
        <v>#REF!</v>
      </c>
      <c r="K185" s="127"/>
      <c r="L185" s="127"/>
      <c r="M185" s="127"/>
      <c r="N185" s="130"/>
      <c r="O185" s="130"/>
      <c r="P185" s="130"/>
      <c r="Q185" s="130"/>
      <c r="R185" s="37" t="s">
        <v>308</v>
      </c>
      <c r="S185" s="38" t="s">
        <v>296</v>
      </c>
      <c r="T185" s="39" t="e">
        <f t="shared" ref="T185" si="374">IF(P181="","",IF(MOD(P181,4)=0, "CY" &amp; ($G$2-1+P181/4), ""))</f>
        <v>#REF!</v>
      </c>
      <c r="U185" s="39"/>
      <c r="V185" s="39"/>
      <c r="W185" s="39"/>
      <c r="X185" s="39"/>
      <c r="Y185" s="39" t="e">
        <f t="shared" ref="Y185" si="375">IF($Q181=1,T185,"")</f>
        <v>#REF!</v>
      </c>
      <c r="Z185" s="39"/>
      <c r="AA185" s="39"/>
      <c r="AB185" s="39"/>
      <c r="AC185" s="39"/>
    </row>
    <row r="186" spans="1:29">
      <c r="A186" s="3" t="s">
        <v>484</v>
      </c>
      <c r="B186" s="3" t="s">
        <v>485</v>
      </c>
      <c r="D186" s="3" t="e">
        <f t="shared" si="240"/>
        <v>#REF!</v>
      </c>
      <c r="K186" s="128"/>
      <c r="L186" s="128"/>
      <c r="M186" s="128"/>
      <c r="N186" s="131"/>
      <c r="O186" s="131"/>
      <c r="P186" s="131"/>
      <c r="Q186" s="131"/>
      <c r="R186" s="40" t="s">
        <v>300</v>
      </c>
      <c r="S186" s="41" t="s">
        <v>298</v>
      </c>
      <c r="T186" s="42" t="e">
        <f t="shared" ref="T186" si="376">IF(MOD(O181,4)=0, "DY" &amp; O181/4, "")</f>
        <v>#REF!</v>
      </c>
      <c r="U186" s="42"/>
      <c r="V186" s="42"/>
      <c r="W186" s="42"/>
      <c r="X186" s="42"/>
      <c r="Y186" s="42" t="e">
        <f t="shared" ref="Y186" si="377">IF($Q181=1,T186,"")</f>
        <v>#REF!</v>
      </c>
      <c r="Z186" s="42"/>
      <c r="AA186" s="42"/>
      <c r="AB186" s="42"/>
      <c r="AC186" s="42"/>
    </row>
    <row r="187" spans="1:29" ht="15" thickBot="1">
      <c r="A187" s="3" t="s">
        <v>485</v>
      </c>
      <c r="B187" s="3" t="s">
        <v>486</v>
      </c>
      <c r="D187" s="3" t="e">
        <f t="shared" si="240"/>
        <v>#REF!</v>
      </c>
      <c r="K187" s="126" t="e">
        <f>EDATE(K181,3)</f>
        <v>#REF!</v>
      </c>
      <c r="L187" s="126" t="e">
        <f>IF(L181="","",EDATE(L181,3))</f>
        <v>#REF!</v>
      </c>
      <c r="M187" s="126" t="e">
        <f>IF(M181="","",(EDATE(M181,3)))</f>
        <v>#REF!</v>
      </c>
      <c r="N187" s="129">
        <f>COUNT($K$7:K192)</f>
        <v>0</v>
      </c>
      <c r="O187" s="129" t="e">
        <f t="shared" ref="O187" si="378">N187+$H$4</f>
        <v>#REF!</v>
      </c>
      <c r="P187" s="129" t="e">
        <f>IF(P181="",IF($T$5=K187,4,""),P181+1)</f>
        <v>#REF!</v>
      </c>
      <c r="Q187" s="129" t="e">
        <f>IF(N187&lt;=$E$2,1,0)</f>
        <v>#REF!</v>
      </c>
      <c r="R187" s="34" t="s">
        <v>300</v>
      </c>
      <c r="S187" s="35" t="s">
        <v>312</v>
      </c>
      <c r="T187" s="39" t="e">
        <f>IF(T181="",IF(T$3='EandC Reporting logic (NO EDIT)'!$K$13,#REF!,""),VLOOKUP(T181,$A$1:$B$401,2,FALSE))</f>
        <v>#REF!</v>
      </c>
      <c r="U187" s="39" t="e">
        <f>IF(U181="",IF(U$3='EandC Reporting logic (NO EDIT)'!$K$13,#REF!,""),VLOOKUP(U181,$A$1:$B$401,2,FALSE))</f>
        <v>#REF!</v>
      </c>
      <c r="V187" s="39" t="e">
        <f>IF(V181="",IF(V$3='EandC Reporting logic (NO EDIT)'!$K$13,#REF!,""),VLOOKUP(V181,$A$1:$B$401,2,FALSE))</f>
        <v>#REF!</v>
      </c>
      <c r="W187" s="39" t="e">
        <f>IF(W181="",IF(W$3='EandC Reporting logic (NO EDIT)'!$K$13,#REF!,""),VLOOKUP(W181,$A$1:$B$401,2,FALSE))</f>
        <v>#REF!</v>
      </c>
      <c r="X187" s="39"/>
      <c r="Y187" s="39" t="e">
        <f t="shared" ref="Y187" si="379">IF($Q187=1,T187,"")</f>
        <v>#REF!</v>
      </c>
      <c r="Z187" s="39" t="e">
        <f t="shared" ref="Z187" si="380">IF($Q187=1,U187,"")</f>
        <v>#REF!</v>
      </c>
      <c r="AA187" s="39" t="e">
        <f t="shared" ref="AA187" si="381">IF($Q187=1,V187,"")</f>
        <v>#REF!</v>
      </c>
      <c r="AB187" s="39" t="e">
        <f t="shared" ref="AB187" si="382">IF($Q187=1,W187,"")</f>
        <v>#REF!</v>
      </c>
      <c r="AC187" s="39"/>
    </row>
    <row r="188" spans="1:29" ht="15" thickBot="1">
      <c r="A188" s="3" t="s">
        <v>486</v>
      </c>
      <c r="B188" s="3" t="s">
        <v>487</v>
      </c>
      <c r="D188" s="3" t="e">
        <f t="shared" si="240"/>
        <v>#REF!</v>
      </c>
      <c r="K188" s="127"/>
      <c r="L188" s="127"/>
      <c r="M188" s="127"/>
      <c r="N188" s="130"/>
      <c r="O188" s="130"/>
      <c r="P188" s="130"/>
      <c r="Q188" s="130"/>
      <c r="R188" s="37" t="s">
        <v>303</v>
      </c>
      <c r="S188" s="38" t="s">
        <v>304</v>
      </c>
      <c r="T188" s="39" t="e">
        <f>IF(T182="",IF(T$3='EandC Reporting logic (NO EDIT)'!$K$13,#REF!,""),VLOOKUP(T182,$A$1:$B$401,2,FALSE))</f>
        <v>#REF!</v>
      </c>
      <c r="U188" s="39" t="e">
        <f>IF(U182="",IF(U$3='EandC Reporting logic (NO EDIT)'!$K$13,#REF!,""),VLOOKUP(U182,$A$1:$B$401,2,FALSE))</f>
        <v>#REF!</v>
      </c>
      <c r="V188" s="39" t="e">
        <f>IF(V182="",IF(V$3='EandC Reporting logic (NO EDIT)'!$K$13,#REF!,""),VLOOKUP(V182,$A$1:$B$401,2,FALSE))</f>
        <v>#REF!</v>
      </c>
      <c r="W188" s="39" t="e">
        <f>IF(W182="",IF(W$3='EandC Reporting logic (NO EDIT)'!$K$13,#REF!,""),VLOOKUP(W182,$A$1:$B$401,2,FALSE))</f>
        <v>#REF!</v>
      </c>
      <c r="X188" s="39"/>
      <c r="Y188" s="39" t="e">
        <f t="shared" ref="Y188" si="383">IF($Q187=1,T188,"")</f>
        <v>#REF!</v>
      </c>
      <c r="Z188" s="39" t="e">
        <f t="shared" ref="Z188" si="384">IF($Q187=1,U188,"")</f>
        <v>#REF!</v>
      </c>
      <c r="AA188" s="39"/>
      <c r="AB188" s="39" t="e">
        <f t="shared" ref="AB188" si="385">IF($Q187=1,W188,"")</f>
        <v>#REF!</v>
      </c>
      <c r="AC188" s="39"/>
    </row>
    <row r="189" spans="1:29" ht="15" thickBot="1">
      <c r="A189" s="3" t="s">
        <v>487</v>
      </c>
      <c r="B189" s="3" t="s">
        <v>488</v>
      </c>
      <c r="D189" s="3" t="e">
        <f t="shared" si="240"/>
        <v>#REF!</v>
      </c>
      <c r="K189" s="127"/>
      <c r="L189" s="127"/>
      <c r="M189" s="127"/>
      <c r="N189" s="130"/>
      <c r="O189" s="130"/>
      <c r="P189" s="130"/>
      <c r="Q189" s="130"/>
      <c r="R189" s="37" t="s">
        <v>300</v>
      </c>
      <c r="S189" s="38" t="s">
        <v>306</v>
      </c>
      <c r="T189" s="39" t="e">
        <f>IF(T183="",IF(T$3='EandC Reporting logic (NO EDIT)'!$K$13,#REF!,""),VLOOKUP(T183,$A$1:$B$401,2,FALSE))</f>
        <v>#REF!</v>
      </c>
      <c r="U189" s="39" t="e">
        <f>IF(U183="",IF(U$3='EandC Reporting logic (NO EDIT)'!$K$13,#REF!,""),VLOOKUP(U183,$A$1:$B$401,2,FALSE))</f>
        <v>#REF!</v>
      </c>
      <c r="V189" s="39" t="e">
        <f>IF(V183="",IF(V$3='EandC Reporting logic (NO EDIT)'!$K$13,#REF!,""),VLOOKUP(V183,$A$1:$B$401,2,FALSE))</f>
        <v>#REF!</v>
      </c>
      <c r="W189" s="39" t="e">
        <f>IF(W183="",IF(W$3='EandC Reporting logic (NO EDIT)'!$K$13,#REF!,""),VLOOKUP(W183,$A$1:$B$401,2,FALSE))</f>
        <v>#REF!</v>
      </c>
      <c r="X189" s="39"/>
      <c r="Y189" s="39" t="e">
        <f t="shared" ref="Y189" si="386">IF($Q187=1,T189,"")</f>
        <v>#REF!</v>
      </c>
      <c r="Z189" s="39"/>
      <c r="AA189" s="39"/>
      <c r="AB189" s="39"/>
      <c r="AC189" s="39"/>
    </row>
    <row r="190" spans="1:29" ht="15" thickBot="1">
      <c r="A190" s="3" t="s">
        <v>488</v>
      </c>
      <c r="B190" s="3" t="s">
        <v>489</v>
      </c>
      <c r="D190" s="3" t="e">
        <f t="shared" si="240"/>
        <v>#REF!</v>
      </c>
      <c r="K190" s="127"/>
      <c r="L190" s="127"/>
      <c r="M190" s="127"/>
      <c r="N190" s="130"/>
      <c r="O190" s="130"/>
      <c r="P190" s="130"/>
      <c r="Q190" s="130"/>
      <c r="R190" s="37" t="s">
        <v>308</v>
      </c>
      <c r="S190" s="38" t="s">
        <v>306</v>
      </c>
      <c r="T190" s="39" t="e">
        <f>IF(T184="",IF(T$4='EandC Reporting logic (NO EDIT)'!$K$13,#REF!,""),VLOOKUP(T184,$A$1:$B$401,2,FALSE))</f>
        <v>#REF!</v>
      </c>
      <c r="U190" s="39" t="e">
        <f>IF(U184="",IF(U$4='EandC Reporting logic (NO EDIT)'!$K$13,#REF!,""),VLOOKUP(U184,$A$1:$B$401,2,FALSE))</f>
        <v>#REF!</v>
      </c>
      <c r="V190" s="39" t="e">
        <f>IF(V184="",IF(V$4='EandC Reporting logic (NO EDIT)'!$K$13,#REF!,""),VLOOKUP(V184,$A$1:$B$401,2,FALSE))</f>
        <v>#REF!</v>
      </c>
      <c r="W190" s="39" t="e">
        <f>IF(W184="",IF(W$4='EandC Reporting logic (NO EDIT)'!$K$13,#REF!,""),VLOOKUP(W184,$A$1:$B$401,2,FALSE))</f>
        <v>#REF!</v>
      </c>
      <c r="X190" s="39"/>
      <c r="Y190" s="39" t="e">
        <f t="shared" ref="Y190" si="387">IF($Q187=1,T190,"")</f>
        <v>#REF!</v>
      </c>
      <c r="Z190" s="39"/>
      <c r="AA190" s="39" t="e">
        <f t="shared" ref="AA190:AB190" si="388">IF($Q187=1,V190,"")</f>
        <v>#REF!</v>
      </c>
      <c r="AB190" s="39" t="e">
        <f t="shared" si="388"/>
        <v>#REF!</v>
      </c>
      <c r="AC190" s="39"/>
    </row>
    <row r="191" spans="1:29" ht="15" thickBot="1">
      <c r="A191" s="3" t="s">
        <v>489</v>
      </c>
      <c r="B191" s="3" t="s">
        <v>490</v>
      </c>
      <c r="D191" s="3" t="e">
        <f t="shared" si="240"/>
        <v>#REF!</v>
      </c>
      <c r="K191" s="127"/>
      <c r="L191" s="127"/>
      <c r="M191" s="127"/>
      <c r="N191" s="130"/>
      <c r="O191" s="130"/>
      <c r="P191" s="130"/>
      <c r="Q191" s="130"/>
      <c r="R191" s="37" t="s">
        <v>308</v>
      </c>
      <c r="S191" s="38" t="s">
        <v>296</v>
      </c>
      <c r="T191" s="39" t="e">
        <f t="shared" ref="T191" si="389">IF(P187="","",IF(MOD(P187,4)=0, "CY" &amp; ($G$2-1+P187/4), ""))</f>
        <v>#REF!</v>
      </c>
      <c r="U191" s="39"/>
      <c r="V191" s="39"/>
      <c r="W191" s="39"/>
      <c r="X191" s="39"/>
      <c r="Y191" s="39" t="e">
        <f t="shared" ref="Y191" si="390">IF($Q187=1,T191,"")</f>
        <v>#REF!</v>
      </c>
      <c r="Z191" s="39"/>
      <c r="AA191" s="39"/>
      <c r="AB191" s="39"/>
      <c r="AC191" s="39"/>
    </row>
    <row r="192" spans="1:29">
      <c r="A192" s="3" t="s">
        <v>490</v>
      </c>
      <c r="B192" s="3" t="s">
        <v>491</v>
      </c>
      <c r="D192" s="3" t="e">
        <f t="shared" si="240"/>
        <v>#REF!</v>
      </c>
      <c r="K192" s="128"/>
      <c r="L192" s="128"/>
      <c r="M192" s="128"/>
      <c r="N192" s="131"/>
      <c r="O192" s="131"/>
      <c r="P192" s="131"/>
      <c r="Q192" s="131"/>
      <c r="R192" s="40" t="s">
        <v>300</v>
      </c>
      <c r="S192" s="41" t="s">
        <v>298</v>
      </c>
      <c r="T192" s="42" t="e">
        <f t="shared" ref="T192" si="391">IF(MOD(O187,4)=0, "DY" &amp; O187/4, "")</f>
        <v>#REF!</v>
      </c>
      <c r="U192" s="42"/>
      <c r="V192" s="42"/>
      <c r="W192" s="42"/>
      <c r="X192" s="42"/>
      <c r="Y192" s="42" t="e">
        <f t="shared" ref="Y192" si="392">IF($Q187=1,T192,"")</f>
        <v>#REF!</v>
      </c>
      <c r="Z192" s="42"/>
      <c r="AA192" s="42"/>
      <c r="AB192" s="42"/>
      <c r="AC192" s="42"/>
    </row>
    <row r="193" spans="1:29" ht="15" thickBot="1">
      <c r="A193" s="3" t="s">
        <v>491</v>
      </c>
      <c r="B193" s="3" t="s">
        <v>492</v>
      </c>
      <c r="D193" s="3" t="e">
        <f t="shared" si="240"/>
        <v>#REF!</v>
      </c>
      <c r="K193" s="126" t="e">
        <f>EDATE(K187,3)</f>
        <v>#REF!</v>
      </c>
      <c r="L193" s="126" t="e">
        <f>IF(L187="","",EDATE(L187,3))</f>
        <v>#REF!</v>
      </c>
      <c r="M193" s="126" t="e">
        <f>IF(M187="","",(EDATE(M187,3)))</f>
        <v>#REF!</v>
      </c>
      <c r="N193" s="129">
        <f>COUNT($K$7:K198)</f>
        <v>0</v>
      </c>
      <c r="O193" s="129" t="e">
        <f t="shared" ref="O193" si="393">N193+$H$4</f>
        <v>#REF!</v>
      </c>
      <c r="P193" s="129" t="e">
        <f>IF(P187="",IF($T$5=K193,4,""),P187+1)</f>
        <v>#REF!</v>
      </c>
      <c r="Q193" s="129" t="e">
        <f>IF(N193&lt;=$E$2,1,0)</f>
        <v>#REF!</v>
      </c>
      <c r="R193" s="34" t="s">
        <v>300</v>
      </c>
      <c r="S193" s="35" t="s">
        <v>312</v>
      </c>
      <c r="T193" s="36" t="e">
        <f>IF(T187="",IF(T$3='EandC Reporting logic (NO EDIT)'!$K$13,#REF!,""),VLOOKUP(T187,$A$1:$B$401,2,FALSE))</f>
        <v>#REF!</v>
      </c>
      <c r="U193" s="36" t="e">
        <f>IF(U187="",IF(U$3='EandC Reporting logic (NO EDIT)'!$K$13,#REF!,""),VLOOKUP(U187,$A$1:$B$401,2,FALSE))</f>
        <v>#REF!</v>
      </c>
      <c r="V193" s="36" t="e">
        <f>IF(V187="",IF(V$3='EandC Reporting logic (NO EDIT)'!$K$13,#REF!,""),VLOOKUP(V187,$A$1:$B$401,2,FALSE))</f>
        <v>#REF!</v>
      </c>
      <c r="W193" s="36" t="e">
        <f>IF(W187="",IF(W$3='EandC Reporting logic (NO EDIT)'!$K$13,#REF!,""),VLOOKUP(W187,$A$1:$B$401,2,FALSE))</f>
        <v>#REF!</v>
      </c>
      <c r="X193" s="36"/>
      <c r="Y193" s="36" t="e">
        <f t="shared" ref="Y193" si="394">IF($Q193=1,T193,"")</f>
        <v>#REF!</v>
      </c>
      <c r="Z193" s="36" t="e">
        <f t="shared" ref="Z193" si="395">IF($Q193=1,U193,"")</f>
        <v>#REF!</v>
      </c>
      <c r="AA193" s="36" t="e">
        <f t="shared" ref="AA193" si="396">IF($Q193=1,V193,"")</f>
        <v>#REF!</v>
      </c>
      <c r="AB193" s="36" t="e">
        <f t="shared" ref="AB193" si="397">IF($Q193=1,W193,"")</f>
        <v>#REF!</v>
      </c>
      <c r="AC193" s="36"/>
    </row>
    <row r="194" spans="1:29" ht="15" thickBot="1">
      <c r="A194" s="3" t="s">
        <v>492</v>
      </c>
      <c r="B194" s="3" t="s">
        <v>493</v>
      </c>
      <c r="D194" s="3" t="e">
        <f t="shared" si="240"/>
        <v>#REF!</v>
      </c>
      <c r="K194" s="127"/>
      <c r="L194" s="127"/>
      <c r="M194" s="127"/>
      <c r="N194" s="130"/>
      <c r="O194" s="130"/>
      <c r="P194" s="130"/>
      <c r="Q194" s="130"/>
      <c r="R194" s="37" t="s">
        <v>303</v>
      </c>
      <c r="S194" s="38" t="s">
        <v>304</v>
      </c>
      <c r="T194" s="39" t="e">
        <f>IF(T188="",IF(T$3='EandC Reporting logic (NO EDIT)'!$K$13,#REF!,""),VLOOKUP(T188,$A$1:$B$401,2,FALSE))</f>
        <v>#REF!</v>
      </c>
      <c r="U194" s="39" t="e">
        <f>IF(U188="",IF(U$3='EandC Reporting logic (NO EDIT)'!$K$13,#REF!,""),VLOOKUP(U188,$A$1:$B$401,2,FALSE))</f>
        <v>#REF!</v>
      </c>
      <c r="V194" s="39" t="e">
        <f>IF(V188="",IF(V$3='EandC Reporting logic (NO EDIT)'!$K$13,#REF!,""),VLOOKUP(V188,$A$1:$B$401,2,FALSE))</f>
        <v>#REF!</v>
      </c>
      <c r="W194" s="39" t="e">
        <f>IF(W188="",IF(W$3='EandC Reporting logic (NO EDIT)'!$K$13,#REF!,""),VLOOKUP(W188,$A$1:$B$401,2,FALSE))</f>
        <v>#REF!</v>
      </c>
      <c r="X194" s="39"/>
      <c r="Y194" s="39" t="e">
        <f t="shared" ref="Y194" si="398">IF($Q193=1,T194,"")</f>
        <v>#REF!</v>
      </c>
      <c r="Z194" s="39" t="e">
        <f t="shared" ref="Z194" si="399">IF($Q193=1,U194,"")</f>
        <v>#REF!</v>
      </c>
      <c r="AA194" s="39"/>
      <c r="AB194" s="39" t="e">
        <f t="shared" ref="AB194" si="400">IF($Q193=1,W194,"")</f>
        <v>#REF!</v>
      </c>
      <c r="AC194" s="39"/>
    </row>
    <row r="195" spans="1:29" ht="15" thickBot="1">
      <c r="A195" s="3" t="s">
        <v>493</v>
      </c>
      <c r="B195" s="3" t="s">
        <v>494</v>
      </c>
      <c r="D195" s="3" t="e">
        <f t="shared" si="240"/>
        <v>#REF!</v>
      </c>
      <c r="K195" s="127"/>
      <c r="L195" s="127"/>
      <c r="M195" s="127"/>
      <c r="N195" s="130"/>
      <c r="O195" s="130"/>
      <c r="P195" s="130"/>
      <c r="Q195" s="130"/>
      <c r="R195" s="37" t="s">
        <v>300</v>
      </c>
      <c r="S195" s="38" t="s">
        <v>306</v>
      </c>
      <c r="T195" s="39" t="e">
        <f>IF(T189="",IF(T$3='EandC Reporting logic (NO EDIT)'!$K$13,#REF!,""),VLOOKUP(T189,$A$1:$B$401,2,FALSE))</f>
        <v>#REF!</v>
      </c>
      <c r="U195" s="39" t="e">
        <f>IF(U189="",IF(U$3='EandC Reporting logic (NO EDIT)'!$K$13,#REF!,""),VLOOKUP(U189,$A$1:$B$401,2,FALSE))</f>
        <v>#REF!</v>
      </c>
      <c r="V195" s="39" t="e">
        <f>IF(V189="",IF(V$3='EandC Reporting logic (NO EDIT)'!$K$13,#REF!,""),VLOOKUP(V189,$A$1:$B$401,2,FALSE))</f>
        <v>#REF!</v>
      </c>
      <c r="W195" s="39" t="e">
        <f>IF(W189="",IF(W$3='EandC Reporting logic (NO EDIT)'!$K$13,#REF!,""),VLOOKUP(W189,$A$1:$B$401,2,FALSE))</f>
        <v>#REF!</v>
      </c>
      <c r="X195" s="39"/>
      <c r="Y195" s="39" t="e">
        <f t="shared" ref="Y195" si="401">IF($Q193=1,T195,"")</f>
        <v>#REF!</v>
      </c>
      <c r="Z195" s="39"/>
      <c r="AA195" s="39"/>
      <c r="AB195" s="39"/>
      <c r="AC195" s="39"/>
    </row>
    <row r="196" spans="1:29" ht="15" thickBot="1">
      <c r="A196" s="3" t="s">
        <v>494</v>
      </c>
      <c r="B196" s="3" t="s">
        <v>495</v>
      </c>
      <c r="D196" s="3" t="e">
        <f t="shared" ref="D196:D259" si="402">IF(D195="","",VLOOKUP(D195,$A$1:$B$401,2,FALSE))</f>
        <v>#REF!</v>
      </c>
      <c r="K196" s="127"/>
      <c r="L196" s="127"/>
      <c r="M196" s="127"/>
      <c r="N196" s="130"/>
      <c r="O196" s="130"/>
      <c r="P196" s="130"/>
      <c r="Q196" s="130"/>
      <c r="R196" s="37" t="s">
        <v>308</v>
      </c>
      <c r="S196" s="38" t="s">
        <v>306</v>
      </c>
      <c r="T196" s="39" t="e">
        <f>IF(T190="",IF(T$4='EandC Reporting logic (NO EDIT)'!$K$13,#REF!,""),VLOOKUP(T190,$A$1:$B$401,2,FALSE))</f>
        <v>#REF!</v>
      </c>
      <c r="U196" s="39" t="e">
        <f>IF(U190="",IF(U$4='EandC Reporting logic (NO EDIT)'!$K$13,#REF!,""),VLOOKUP(U190,$A$1:$B$401,2,FALSE))</f>
        <v>#REF!</v>
      </c>
      <c r="V196" s="39" t="e">
        <f>IF(V190="",IF(V$4='EandC Reporting logic (NO EDIT)'!$K$13,#REF!,""),VLOOKUP(V190,$A$1:$B$401,2,FALSE))</f>
        <v>#REF!</v>
      </c>
      <c r="W196" s="39" t="e">
        <f>IF(W190="",IF(W$4='EandC Reporting logic (NO EDIT)'!$K$13,#REF!,""),VLOOKUP(W190,$A$1:$B$401,2,FALSE))</f>
        <v>#REF!</v>
      </c>
      <c r="X196" s="39"/>
      <c r="Y196" s="39" t="e">
        <f t="shared" ref="Y196" si="403">IF($Q193=1,T196,"")</f>
        <v>#REF!</v>
      </c>
      <c r="Z196" s="39"/>
      <c r="AA196" s="39" t="e">
        <f t="shared" ref="AA196:AB196" si="404">IF($Q193=1,V196,"")</f>
        <v>#REF!</v>
      </c>
      <c r="AB196" s="39" t="e">
        <f t="shared" si="404"/>
        <v>#REF!</v>
      </c>
      <c r="AC196" s="39"/>
    </row>
    <row r="197" spans="1:29" ht="15" thickBot="1">
      <c r="A197" s="3" t="s">
        <v>495</v>
      </c>
      <c r="B197" s="3" t="s">
        <v>496</v>
      </c>
      <c r="D197" s="3" t="e">
        <f t="shared" si="402"/>
        <v>#REF!</v>
      </c>
      <c r="K197" s="127"/>
      <c r="L197" s="127"/>
      <c r="M197" s="127"/>
      <c r="N197" s="130"/>
      <c r="O197" s="130"/>
      <c r="P197" s="130"/>
      <c r="Q197" s="130"/>
      <c r="R197" s="37" t="s">
        <v>308</v>
      </c>
      <c r="S197" s="38" t="s">
        <v>296</v>
      </c>
      <c r="T197" s="39" t="e">
        <f t="shared" ref="T197" si="405">IF(P193="","",IF(MOD(P193,4)=0, "CY" &amp; ($G$2-1+P193/4), ""))</f>
        <v>#REF!</v>
      </c>
      <c r="U197" s="39"/>
      <c r="V197" s="39"/>
      <c r="W197" s="39"/>
      <c r="X197" s="39"/>
      <c r="Y197" s="39" t="e">
        <f t="shared" ref="Y197" si="406">IF($Q193=1,T197,"")</f>
        <v>#REF!</v>
      </c>
      <c r="Z197" s="39"/>
      <c r="AA197" s="39"/>
      <c r="AB197" s="39"/>
      <c r="AC197" s="39"/>
    </row>
    <row r="198" spans="1:29">
      <c r="A198" s="3" t="s">
        <v>496</v>
      </c>
      <c r="B198" s="3" t="s">
        <v>497</v>
      </c>
      <c r="D198" s="3" t="e">
        <f t="shared" si="402"/>
        <v>#REF!</v>
      </c>
      <c r="K198" s="128"/>
      <c r="L198" s="128"/>
      <c r="M198" s="128"/>
      <c r="N198" s="131"/>
      <c r="O198" s="131"/>
      <c r="P198" s="131"/>
      <c r="Q198" s="131"/>
      <c r="R198" s="40" t="s">
        <v>300</v>
      </c>
      <c r="S198" s="41" t="s">
        <v>298</v>
      </c>
      <c r="T198" s="42" t="e">
        <f t="shared" ref="T198" si="407">IF(MOD(O193,4)=0, "DY" &amp; O193/4, "")</f>
        <v>#REF!</v>
      </c>
      <c r="U198" s="42"/>
      <c r="V198" s="42"/>
      <c r="W198" s="42"/>
      <c r="X198" s="42"/>
      <c r="Y198" s="42" t="e">
        <f t="shared" ref="Y198" si="408">IF($Q193=1,T198,"")</f>
        <v>#REF!</v>
      </c>
      <c r="Z198" s="42"/>
      <c r="AA198" s="42"/>
      <c r="AB198" s="42"/>
      <c r="AC198" s="42"/>
    </row>
    <row r="199" spans="1:29" ht="15" thickBot="1">
      <c r="A199" s="3" t="s">
        <v>497</v>
      </c>
      <c r="B199" s="3" t="s">
        <v>498</v>
      </c>
      <c r="D199" s="3" t="e">
        <f t="shared" si="402"/>
        <v>#REF!</v>
      </c>
      <c r="K199" s="133" t="e">
        <f>EDATE(K193,3)</f>
        <v>#REF!</v>
      </c>
      <c r="L199" s="133" t="e">
        <f>IF(L193="","",EDATE(L193,3))</f>
        <v>#REF!</v>
      </c>
      <c r="M199" s="133" t="e">
        <f>IF(M193="","",(EDATE(M193,3)))</f>
        <v>#REF!</v>
      </c>
      <c r="N199" s="136">
        <f>COUNT($K$7:K204)</f>
        <v>0</v>
      </c>
      <c r="O199" s="136" t="e">
        <f t="shared" ref="O199" si="409">N199+$H$4</f>
        <v>#REF!</v>
      </c>
      <c r="P199" s="136" t="e">
        <f>IF(P193="",IF($T$5=K199,4,""),P193+1)</f>
        <v>#REF!</v>
      </c>
      <c r="Q199" s="136" t="e">
        <f>IF(N199&lt;=$E$2,1,0)</f>
        <v>#REF!</v>
      </c>
      <c r="R199" s="20" t="s">
        <v>300</v>
      </c>
      <c r="S199" s="21" t="s">
        <v>312</v>
      </c>
      <c r="T199" s="22" t="e">
        <f>IF(T193="",IF(T$3='EandC Reporting logic (NO EDIT)'!$K$13,#REF!,""),VLOOKUP(T193,$A$1:$B$401,2,FALSE))</f>
        <v>#REF!</v>
      </c>
      <c r="U199" s="22" t="e">
        <f>IF(U193="",IF(U$3='EandC Reporting logic (NO EDIT)'!$K$13,#REF!,""),VLOOKUP(U193,$A$1:$B$401,2,FALSE))</f>
        <v>#REF!</v>
      </c>
      <c r="V199" s="22" t="e">
        <f>IF(V193="",IF(V$3='EandC Reporting logic (NO EDIT)'!$K$13,#REF!,""),VLOOKUP(V193,$A$1:$B$401,2,FALSE))</f>
        <v>#REF!</v>
      </c>
      <c r="W199" s="22" t="e">
        <f>IF(W193="",IF(W$3='EandC Reporting logic (NO EDIT)'!$K$13,#REF!,""),VLOOKUP(W193,$A$1:$B$401,2,FALSE))</f>
        <v>#REF!</v>
      </c>
      <c r="X199" s="22"/>
      <c r="Y199" s="22" t="e">
        <f t="shared" ref="Y199" si="410">IF($Q199=1,T199,"")</f>
        <v>#REF!</v>
      </c>
      <c r="Z199" s="22" t="e">
        <f t="shared" ref="Z199" si="411">IF($Q199=1,U199,"")</f>
        <v>#REF!</v>
      </c>
      <c r="AA199" s="22" t="e">
        <f t="shared" ref="AA199" si="412">IF($Q199=1,V199,"")</f>
        <v>#REF!</v>
      </c>
      <c r="AB199" s="22" t="e">
        <f t="shared" ref="AB199" si="413">IF($Q199=1,W199,"")</f>
        <v>#REF!</v>
      </c>
      <c r="AC199" s="22"/>
    </row>
    <row r="200" spans="1:29" ht="15" thickBot="1">
      <c r="A200" s="3" t="s">
        <v>498</v>
      </c>
      <c r="B200" s="3" t="s">
        <v>499</v>
      </c>
      <c r="D200" s="3" t="e">
        <f t="shared" si="402"/>
        <v>#REF!</v>
      </c>
      <c r="K200" s="133"/>
      <c r="L200" s="133"/>
      <c r="M200" s="133"/>
      <c r="N200" s="136"/>
      <c r="O200" s="136"/>
      <c r="P200" s="136"/>
      <c r="Q200" s="136"/>
      <c r="R200" s="23" t="s">
        <v>303</v>
      </c>
      <c r="S200" s="24" t="s">
        <v>304</v>
      </c>
      <c r="T200" s="25" t="e">
        <f>IF(T194="",IF(T$3='EandC Reporting logic (NO EDIT)'!$K$13,#REF!,""),VLOOKUP(T194,$A$1:$B$401,2,FALSE))</f>
        <v>#REF!</v>
      </c>
      <c r="U200" s="25" t="e">
        <f>IF(U194="",IF(U$3='EandC Reporting logic (NO EDIT)'!$K$13,#REF!,""),VLOOKUP(U194,$A$1:$B$401,2,FALSE))</f>
        <v>#REF!</v>
      </c>
      <c r="V200" s="25" t="e">
        <f>IF(V194="",IF(V$3='EandC Reporting logic (NO EDIT)'!$K$13,#REF!,""),VLOOKUP(V194,$A$1:$B$401,2,FALSE))</f>
        <v>#REF!</v>
      </c>
      <c r="W200" s="25" t="e">
        <f>IF(W194="",IF(W$3='EandC Reporting logic (NO EDIT)'!$K$13,#REF!,""),VLOOKUP(W194,$A$1:$B$401,2,FALSE))</f>
        <v>#REF!</v>
      </c>
      <c r="X200" s="25"/>
      <c r="Y200" s="25" t="e">
        <f t="shared" ref="Y200" si="414">IF($Q199=1,T200,"")</f>
        <v>#REF!</v>
      </c>
      <c r="Z200" s="25" t="e">
        <f t="shared" ref="Z200" si="415">IF($Q199=1,U200,"")</f>
        <v>#REF!</v>
      </c>
      <c r="AA200" s="25"/>
      <c r="AB200" s="25" t="e">
        <f t="shared" ref="AB200" si="416">IF($Q199=1,W200,"")</f>
        <v>#REF!</v>
      </c>
      <c r="AC200" s="25"/>
    </row>
    <row r="201" spans="1:29" ht="15" thickBot="1">
      <c r="A201" s="3" t="s">
        <v>499</v>
      </c>
      <c r="B201" s="3" t="s">
        <v>500</v>
      </c>
      <c r="D201" s="3" t="e">
        <f t="shared" si="402"/>
        <v>#REF!</v>
      </c>
      <c r="K201" s="133"/>
      <c r="L201" s="133"/>
      <c r="M201" s="133"/>
      <c r="N201" s="136"/>
      <c r="O201" s="136"/>
      <c r="P201" s="136"/>
      <c r="Q201" s="136"/>
      <c r="R201" s="23" t="s">
        <v>300</v>
      </c>
      <c r="S201" s="24" t="s">
        <v>306</v>
      </c>
      <c r="T201" s="25" t="e">
        <f>IF(T195="",IF(T$3='EandC Reporting logic (NO EDIT)'!$K$13,#REF!,""),VLOOKUP(T195,$A$1:$B$401,2,FALSE))</f>
        <v>#REF!</v>
      </c>
      <c r="U201" s="25" t="e">
        <f>IF(U195="",IF(U$3='EandC Reporting logic (NO EDIT)'!$K$13,#REF!,""),VLOOKUP(U195,$A$1:$B$401,2,FALSE))</f>
        <v>#REF!</v>
      </c>
      <c r="V201" s="25" t="e">
        <f>IF(V195="",IF(V$3='EandC Reporting logic (NO EDIT)'!$K$13,#REF!,""),VLOOKUP(V195,$A$1:$B$401,2,FALSE))</f>
        <v>#REF!</v>
      </c>
      <c r="W201" s="25" t="e">
        <f>IF(W195="",IF(W$3='EandC Reporting logic (NO EDIT)'!$K$13,#REF!,""),VLOOKUP(W195,$A$1:$B$401,2,FALSE))</f>
        <v>#REF!</v>
      </c>
      <c r="X201" s="25"/>
      <c r="Y201" s="25" t="e">
        <f t="shared" ref="Y201" si="417">IF($Q199=1,T201,"")</f>
        <v>#REF!</v>
      </c>
      <c r="Z201" s="25"/>
      <c r="AA201" s="25"/>
      <c r="AB201" s="25"/>
      <c r="AC201" s="25"/>
    </row>
    <row r="202" spans="1:29" ht="15" thickBot="1">
      <c r="A202" s="3" t="s">
        <v>500</v>
      </c>
      <c r="B202" s="3" t="s">
        <v>501</v>
      </c>
      <c r="D202" s="3" t="e">
        <f t="shared" si="402"/>
        <v>#REF!</v>
      </c>
      <c r="K202" s="133"/>
      <c r="L202" s="133"/>
      <c r="M202" s="133"/>
      <c r="N202" s="136"/>
      <c r="O202" s="136"/>
      <c r="P202" s="136"/>
      <c r="Q202" s="136"/>
      <c r="R202" s="23" t="s">
        <v>308</v>
      </c>
      <c r="S202" s="24" t="s">
        <v>306</v>
      </c>
      <c r="T202" s="25" t="e">
        <f>IF(T196="",IF(T$4='EandC Reporting logic (NO EDIT)'!$K$13,#REF!,""),VLOOKUP(T196,$A$1:$B$401,2,FALSE))</f>
        <v>#REF!</v>
      </c>
      <c r="U202" s="25" t="e">
        <f>IF(U196="",IF(U$4='EandC Reporting logic (NO EDIT)'!$K$13,#REF!,""),VLOOKUP(U196,$A$1:$B$401,2,FALSE))</f>
        <v>#REF!</v>
      </c>
      <c r="V202" s="25" t="e">
        <f>IF(V196="",IF(V$4='EandC Reporting logic (NO EDIT)'!$K$13,#REF!,""),VLOOKUP(V196,$A$1:$B$401,2,FALSE))</f>
        <v>#REF!</v>
      </c>
      <c r="W202" s="25" t="e">
        <f>IF(W196="",IF(W$4='EandC Reporting logic (NO EDIT)'!$K$13,#REF!,""),VLOOKUP(W196,$A$1:$B$401,2,FALSE))</f>
        <v>#REF!</v>
      </c>
      <c r="X202" s="25"/>
      <c r="Y202" s="25" t="e">
        <f t="shared" ref="Y202" si="418">IF($Q199=1,T202,"")</f>
        <v>#REF!</v>
      </c>
      <c r="Z202" s="25"/>
      <c r="AA202" s="25" t="e">
        <f t="shared" ref="AA202:AB202" si="419">IF($Q199=1,V202,"")</f>
        <v>#REF!</v>
      </c>
      <c r="AB202" s="25" t="e">
        <f t="shared" si="419"/>
        <v>#REF!</v>
      </c>
      <c r="AC202" s="25"/>
    </row>
    <row r="203" spans="1:29" ht="15" thickBot="1">
      <c r="A203" s="3" t="s">
        <v>501</v>
      </c>
      <c r="B203" s="3" t="s">
        <v>502</v>
      </c>
      <c r="D203" s="3" t="e">
        <f t="shared" si="402"/>
        <v>#REF!</v>
      </c>
      <c r="K203" s="133"/>
      <c r="L203" s="133"/>
      <c r="M203" s="133"/>
      <c r="N203" s="136"/>
      <c r="O203" s="136"/>
      <c r="P203" s="136"/>
      <c r="Q203" s="136"/>
      <c r="R203" s="23" t="s">
        <v>308</v>
      </c>
      <c r="S203" s="24" t="s">
        <v>296</v>
      </c>
      <c r="T203" s="25" t="e">
        <f t="shared" ref="T203" si="420">IF(P199="","",IF(MOD(P199,4)=0, "CY" &amp; ($G$2-1+P199/4), ""))</f>
        <v>#REF!</v>
      </c>
      <c r="U203" s="25"/>
      <c r="V203" s="25"/>
      <c r="W203" s="25"/>
      <c r="X203" s="25"/>
      <c r="Y203" s="25" t="e">
        <f t="shared" ref="Y203" si="421">IF($Q199=1,T203,"")</f>
        <v>#REF!</v>
      </c>
      <c r="Z203" s="25"/>
      <c r="AA203" s="25"/>
      <c r="AB203" s="25"/>
      <c r="AC203" s="25"/>
    </row>
    <row r="204" spans="1:29" ht="15" thickBot="1">
      <c r="A204" s="3" t="s">
        <v>502</v>
      </c>
      <c r="B204" s="3" t="s">
        <v>503</v>
      </c>
      <c r="D204" s="3" t="e">
        <f t="shared" si="402"/>
        <v>#REF!</v>
      </c>
      <c r="K204" s="134"/>
      <c r="L204" s="134"/>
      <c r="M204" s="134"/>
      <c r="N204" s="137"/>
      <c r="O204" s="137"/>
      <c r="P204" s="137"/>
      <c r="Q204" s="137"/>
      <c r="R204" s="27" t="s">
        <v>300</v>
      </c>
      <c r="S204" s="28" t="s">
        <v>298</v>
      </c>
      <c r="T204" s="25" t="e">
        <f t="shared" ref="T204" si="422">IF(MOD(O199,4)=0, "DY" &amp; O199/4, "")</f>
        <v>#REF!</v>
      </c>
      <c r="U204" s="25"/>
      <c r="V204" s="25"/>
      <c r="W204" s="25"/>
      <c r="X204" s="25"/>
      <c r="Y204" s="25" t="e">
        <f t="shared" ref="Y204" si="423">IF($Q199=1,T204,"")</f>
        <v>#REF!</v>
      </c>
      <c r="Z204" s="25"/>
      <c r="AA204" s="25"/>
      <c r="AB204" s="25"/>
      <c r="AC204" s="25"/>
    </row>
    <row r="205" spans="1:29" ht="15" thickBot="1">
      <c r="A205" s="3" t="s">
        <v>503</v>
      </c>
      <c r="B205" s="3" t="s">
        <v>504</v>
      </c>
      <c r="D205" s="3" t="e">
        <f t="shared" si="402"/>
        <v>#REF!</v>
      </c>
      <c r="K205" s="132" t="e">
        <f>EDATE(K199,3)</f>
        <v>#REF!</v>
      </c>
      <c r="L205" s="132" t="e">
        <f>IF(L199="","",EDATE(L199,3))</f>
        <v>#REF!</v>
      </c>
      <c r="M205" s="132" t="e">
        <f>IF(M199="","",(EDATE(M199,3)))</f>
        <v>#REF!</v>
      </c>
      <c r="N205" s="135">
        <f>COUNT($K$7:K210)</f>
        <v>0</v>
      </c>
      <c r="O205" s="135" t="e">
        <f t="shared" ref="O205" si="424">N205+$H$4</f>
        <v>#REF!</v>
      </c>
      <c r="P205" s="135" t="e">
        <f>IF(P199="",IF($T$5=K205,4,""),P199+1)</f>
        <v>#REF!</v>
      </c>
      <c r="Q205" s="135" t="e">
        <f>IF(N205&lt;=$E$2,1,0)</f>
        <v>#REF!</v>
      </c>
      <c r="R205" s="31" t="s">
        <v>300</v>
      </c>
      <c r="S205" s="32" t="s">
        <v>312</v>
      </c>
      <c r="T205" s="25" t="e">
        <f>IF(T199="",IF(T$3='EandC Reporting logic (NO EDIT)'!$K$13,#REF!,""),VLOOKUP(T199,$A$1:$B$401,2,FALSE))</f>
        <v>#REF!</v>
      </c>
      <c r="U205" s="25" t="e">
        <f>IF(U199="",IF(U$3='EandC Reporting logic (NO EDIT)'!$K$13,#REF!,""),VLOOKUP(U199,$A$1:$B$401,2,FALSE))</f>
        <v>#REF!</v>
      </c>
      <c r="V205" s="25" t="e">
        <f>IF(V199="",IF(V$3='EandC Reporting logic (NO EDIT)'!$K$13,#REF!,""),VLOOKUP(V199,$A$1:$B$401,2,FALSE))</f>
        <v>#REF!</v>
      </c>
      <c r="W205" s="25" t="e">
        <f>IF(W199="",IF(W$3='EandC Reporting logic (NO EDIT)'!$K$13,#REF!,""),VLOOKUP(W199,$A$1:$B$401,2,FALSE))</f>
        <v>#REF!</v>
      </c>
      <c r="X205" s="25"/>
      <c r="Y205" s="25" t="e">
        <f t="shared" ref="Y205" si="425">IF($Q205=1,T205,"")</f>
        <v>#REF!</v>
      </c>
      <c r="Z205" s="25" t="e">
        <f t="shared" ref="Z205" si="426">IF($Q205=1,U205,"")</f>
        <v>#REF!</v>
      </c>
      <c r="AA205" s="25" t="e">
        <f t="shared" ref="AA205" si="427">IF($Q205=1,V205,"")</f>
        <v>#REF!</v>
      </c>
      <c r="AB205" s="25" t="e">
        <f t="shared" ref="AB205" si="428">IF($Q205=1,W205,"")</f>
        <v>#REF!</v>
      </c>
      <c r="AC205" s="25"/>
    </row>
    <row r="206" spans="1:29" ht="15" thickBot="1">
      <c r="A206" s="3" t="s">
        <v>504</v>
      </c>
      <c r="B206" s="3" t="s">
        <v>505</v>
      </c>
      <c r="D206" s="3" t="e">
        <f t="shared" si="402"/>
        <v>#REF!</v>
      </c>
      <c r="K206" s="133"/>
      <c r="L206" s="133"/>
      <c r="M206" s="133"/>
      <c r="N206" s="136"/>
      <c r="O206" s="136"/>
      <c r="P206" s="136"/>
      <c r="Q206" s="136"/>
      <c r="R206" s="23" t="s">
        <v>303</v>
      </c>
      <c r="S206" s="24" t="s">
        <v>304</v>
      </c>
      <c r="T206" s="25" t="e">
        <f>IF(T200="",IF(T$3='EandC Reporting logic (NO EDIT)'!$K$13,#REF!,""),VLOOKUP(T200,$A$1:$B$401,2,FALSE))</f>
        <v>#REF!</v>
      </c>
      <c r="U206" s="25" t="e">
        <f>IF(U200="",IF(U$3='EandC Reporting logic (NO EDIT)'!$K$13,#REF!,""),VLOOKUP(U200,$A$1:$B$401,2,FALSE))</f>
        <v>#REF!</v>
      </c>
      <c r="V206" s="25" t="e">
        <f>IF(V200="",IF(V$3='EandC Reporting logic (NO EDIT)'!$K$13,#REF!,""),VLOOKUP(V200,$A$1:$B$401,2,FALSE))</f>
        <v>#REF!</v>
      </c>
      <c r="W206" s="25" t="e">
        <f>IF(W200="",IF(W$3='EandC Reporting logic (NO EDIT)'!$K$13,#REF!,""),VLOOKUP(W200,$A$1:$B$401,2,FALSE))</f>
        <v>#REF!</v>
      </c>
      <c r="X206" s="25"/>
      <c r="Y206" s="25" t="e">
        <f t="shared" ref="Y206" si="429">IF($Q205=1,T206,"")</f>
        <v>#REF!</v>
      </c>
      <c r="Z206" s="25" t="e">
        <f t="shared" ref="Z206" si="430">IF($Q205=1,U206,"")</f>
        <v>#REF!</v>
      </c>
      <c r="AA206" s="25"/>
      <c r="AB206" s="25" t="e">
        <f t="shared" ref="AB206" si="431">IF($Q205=1,W206,"")</f>
        <v>#REF!</v>
      </c>
      <c r="AC206" s="25"/>
    </row>
    <row r="207" spans="1:29" ht="15" thickBot="1">
      <c r="A207" s="3" t="s">
        <v>505</v>
      </c>
      <c r="B207" s="3" t="s">
        <v>506</v>
      </c>
      <c r="D207" s="3" t="e">
        <f t="shared" si="402"/>
        <v>#REF!</v>
      </c>
      <c r="K207" s="133"/>
      <c r="L207" s="133"/>
      <c r="M207" s="133"/>
      <c r="N207" s="136"/>
      <c r="O207" s="136"/>
      <c r="P207" s="136"/>
      <c r="Q207" s="136"/>
      <c r="R207" s="23" t="s">
        <v>300</v>
      </c>
      <c r="S207" s="24" t="s">
        <v>306</v>
      </c>
      <c r="T207" s="25" t="e">
        <f>IF(T201="",IF(T$3='EandC Reporting logic (NO EDIT)'!$K$13,#REF!,""),VLOOKUP(T201,$A$1:$B$401,2,FALSE))</f>
        <v>#REF!</v>
      </c>
      <c r="U207" s="25" t="e">
        <f>IF(U201="",IF(U$3='EandC Reporting logic (NO EDIT)'!$K$13,#REF!,""),VLOOKUP(U201,$A$1:$B$401,2,FALSE))</f>
        <v>#REF!</v>
      </c>
      <c r="V207" s="25" t="e">
        <f>IF(V201="",IF(V$3='EandC Reporting logic (NO EDIT)'!$K$13,#REF!,""),VLOOKUP(V201,$A$1:$B$401,2,FALSE))</f>
        <v>#REF!</v>
      </c>
      <c r="W207" s="25" t="e">
        <f>IF(W201="",IF(W$3='EandC Reporting logic (NO EDIT)'!$K$13,#REF!,""),VLOOKUP(W201,$A$1:$B$401,2,FALSE))</f>
        <v>#REF!</v>
      </c>
      <c r="X207" s="25"/>
      <c r="Y207" s="25" t="e">
        <f t="shared" ref="Y207" si="432">IF($Q205=1,T207,"")</f>
        <v>#REF!</v>
      </c>
      <c r="Z207" s="25"/>
      <c r="AA207" s="25"/>
      <c r="AB207" s="25"/>
      <c r="AC207" s="25"/>
    </row>
    <row r="208" spans="1:29" ht="15" thickBot="1">
      <c r="A208" s="3" t="s">
        <v>506</v>
      </c>
      <c r="B208" s="3" t="s">
        <v>507</v>
      </c>
      <c r="D208" s="3" t="e">
        <f t="shared" si="402"/>
        <v>#REF!</v>
      </c>
      <c r="K208" s="133"/>
      <c r="L208" s="133"/>
      <c r="M208" s="133"/>
      <c r="N208" s="136"/>
      <c r="O208" s="136"/>
      <c r="P208" s="136"/>
      <c r="Q208" s="136"/>
      <c r="R208" s="23" t="s">
        <v>308</v>
      </c>
      <c r="S208" s="24" t="s">
        <v>306</v>
      </c>
      <c r="T208" s="25" t="e">
        <f>IF(T202="",IF(T$4='EandC Reporting logic (NO EDIT)'!$K$13,#REF!,""),VLOOKUP(T202,$A$1:$B$401,2,FALSE))</f>
        <v>#REF!</v>
      </c>
      <c r="U208" s="25" t="e">
        <f>IF(U202="",IF(U$4='EandC Reporting logic (NO EDIT)'!$K$13,#REF!,""),VLOOKUP(U202,$A$1:$B$401,2,FALSE))</f>
        <v>#REF!</v>
      </c>
      <c r="V208" s="25" t="e">
        <f>IF(V202="",IF(V$4='EandC Reporting logic (NO EDIT)'!$K$13,#REF!,""),VLOOKUP(V202,$A$1:$B$401,2,FALSE))</f>
        <v>#REF!</v>
      </c>
      <c r="W208" s="25" t="e">
        <f>IF(W202="",IF(W$4='EandC Reporting logic (NO EDIT)'!$K$13,#REF!,""),VLOOKUP(W202,$A$1:$B$401,2,FALSE))</f>
        <v>#REF!</v>
      </c>
      <c r="X208" s="25"/>
      <c r="Y208" s="25" t="e">
        <f t="shared" ref="Y208" si="433">IF($Q205=1,T208,"")</f>
        <v>#REF!</v>
      </c>
      <c r="Z208" s="25"/>
      <c r="AA208" s="25" t="e">
        <f t="shared" ref="AA208:AB208" si="434">IF($Q205=1,V208,"")</f>
        <v>#REF!</v>
      </c>
      <c r="AB208" s="25" t="e">
        <f t="shared" si="434"/>
        <v>#REF!</v>
      </c>
      <c r="AC208" s="25"/>
    </row>
    <row r="209" spans="1:29" ht="15" thickBot="1">
      <c r="A209" s="3" t="s">
        <v>507</v>
      </c>
      <c r="B209" s="3" t="s">
        <v>508</v>
      </c>
      <c r="D209" s="3" t="e">
        <f t="shared" si="402"/>
        <v>#REF!</v>
      </c>
      <c r="K209" s="133"/>
      <c r="L209" s="133"/>
      <c r="M209" s="133"/>
      <c r="N209" s="136"/>
      <c r="O209" s="136"/>
      <c r="P209" s="136"/>
      <c r="Q209" s="136"/>
      <c r="R209" s="23" t="s">
        <v>308</v>
      </c>
      <c r="S209" s="24" t="s">
        <v>296</v>
      </c>
      <c r="T209" s="25" t="e">
        <f t="shared" ref="T209" si="435">IF(P205="","",IF(MOD(P205,4)=0, "CY" &amp; ($G$2-1+P205/4), ""))</f>
        <v>#REF!</v>
      </c>
      <c r="U209" s="25"/>
      <c r="V209" s="25"/>
      <c r="W209" s="25"/>
      <c r="X209" s="25"/>
      <c r="Y209" s="25" t="e">
        <f t="shared" ref="Y209" si="436">IF($Q205=1,T209,"")</f>
        <v>#REF!</v>
      </c>
      <c r="Z209" s="25"/>
      <c r="AA209" s="25"/>
      <c r="AB209" s="25"/>
      <c r="AC209" s="25"/>
    </row>
    <row r="210" spans="1:29" ht="15" thickBot="1">
      <c r="A210" s="3" t="s">
        <v>508</v>
      </c>
      <c r="B210" s="3" t="s">
        <v>509</v>
      </c>
      <c r="D210" s="3" t="e">
        <f t="shared" si="402"/>
        <v>#REF!</v>
      </c>
      <c r="K210" s="134"/>
      <c r="L210" s="134"/>
      <c r="M210" s="134"/>
      <c r="N210" s="137"/>
      <c r="O210" s="137"/>
      <c r="P210" s="137"/>
      <c r="Q210" s="137"/>
      <c r="R210" s="27" t="s">
        <v>300</v>
      </c>
      <c r="S210" s="28" t="s">
        <v>298</v>
      </c>
      <c r="T210" s="25" t="e">
        <f t="shared" ref="T210" si="437">IF(MOD(O205,4)=0, "DY" &amp; O205/4, "")</f>
        <v>#REF!</v>
      </c>
      <c r="U210" s="25"/>
      <c r="V210" s="25"/>
      <c r="W210" s="25"/>
      <c r="X210" s="25"/>
      <c r="Y210" s="25" t="e">
        <f t="shared" ref="Y210" si="438">IF($Q205=1,T210,"")</f>
        <v>#REF!</v>
      </c>
      <c r="Z210" s="25"/>
      <c r="AA210" s="25"/>
      <c r="AB210" s="25"/>
      <c r="AC210" s="25"/>
    </row>
    <row r="211" spans="1:29" ht="15" thickBot="1">
      <c r="A211" s="3" t="s">
        <v>509</v>
      </c>
      <c r="B211" s="3" t="s">
        <v>510</v>
      </c>
      <c r="D211" s="3" t="e">
        <f t="shared" si="402"/>
        <v>#REF!</v>
      </c>
      <c r="K211" s="132" t="e">
        <f>EDATE(K205,3)</f>
        <v>#REF!</v>
      </c>
      <c r="L211" s="132" t="e">
        <f>IF(L205="","",EDATE(L205,3))</f>
        <v>#REF!</v>
      </c>
      <c r="M211" s="132" t="e">
        <f>IF(M205="","",(EDATE(M205,3)))</f>
        <v>#REF!</v>
      </c>
      <c r="N211" s="135">
        <f>COUNT($K$7:K216)</f>
        <v>0</v>
      </c>
      <c r="O211" s="135" t="e">
        <f t="shared" ref="O211" si="439">N211+$H$4</f>
        <v>#REF!</v>
      </c>
      <c r="P211" s="135" t="e">
        <f>IF(P205="",IF($T$5=K211,4,""),P205+1)</f>
        <v>#REF!</v>
      </c>
      <c r="Q211" s="135" t="e">
        <f>IF(N211&lt;=$E$2,1,0)</f>
        <v>#REF!</v>
      </c>
      <c r="R211" s="31" t="s">
        <v>300</v>
      </c>
      <c r="S211" s="32" t="s">
        <v>312</v>
      </c>
      <c r="T211" s="25" t="e">
        <f>IF(T205="",IF(T$3='EandC Reporting logic (NO EDIT)'!$K$13,#REF!,""),VLOOKUP(T205,$A$1:$B$401,2,FALSE))</f>
        <v>#REF!</v>
      </c>
      <c r="U211" s="25" t="e">
        <f>IF(U205="",IF(U$3='EandC Reporting logic (NO EDIT)'!$K$13,#REF!,""),VLOOKUP(U205,$A$1:$B$401,2,FALSE))</f>
        <v>#REF!</v>
      </c>
      <c r="V211" s="25" t="e">
        <f>IF(V205="",IF(V$3='EandC Reporting logic (NO EDIT)'!$K$13,#REF!,""),VLOOKUP(V205,$A$1:$B$401,2,FALSE))</f>
        <v>#REF!</v>
      </c>
      <c r="W211" s="25" t="e">
        <f>IF(W205="",IF(W$3='EandC Reporting logic (NO EDIT)'!$K$13,#REF!,""),VLOOKUP(W205,$A$1:$B$401,2,FALSE))</f>
        <v>#REF!</v>
      </c>
      <c r="X211" s="25"/>
      <c r="Y211" s="25" t="e">
        <f t="shared" ref="Y211" si="440">IF($Q211=1,T211,"")</f>
        <v>#REF!</v>
      </c>
      <c r="Z211" s="25" t="e">
        <f t="shared" ref="Z211" si="441">IF($Q211=1,U211,"")</f>
        <v>#REF!</v>
      </c>
      <c r="AA211" s="25" t="e">
        <f t="shared" ref="AA211" si="442">IF($Q211=1,V211,"")</f>
        <v>#REF!</v>
      </c>
      <c r="AB211" s="25" t="e">
        <f t="shared" ref="AB211" si="443">IF($Q211=1,W211,"")</f>
        <v>#REF!</v>
      </c>
      <c r="AC211" s="25"/>
    </row>
    <row r="212" spans="1:29" ht="15" thickBot="1">
      <c r="A212" s="3" t="s">
        <v>510</v>
      </c>
      <c r="B212" s="3" t="s">
        <v>511</v>
      </c>
      <c r="D212" s="3" t="e">
        <f t="shared" si="402"/>
        <v>#REF!</v>
      </c>
      <c r="K212" s="133"/>
      <c r="L212" s="133"/>
      <c r="M212" s="133"/>
      <c r="N212" s="136"/>
      <c r="O212" s="136"/>
      <c r="P212" s="136"/>
      <c r="Q212" s="136"/>
      <c r="R212" s="23" t="s">
        <v>303</v>
      </c>
      <c r="S212" s="24" t="s">
        <v>304</v>
      </c>
      <c r="T212" s="25" t="e">
        <f>IF(T206="",IF(T$3='EandC Reporting logic (NO EDIT)'!$K$13,#REF!,""),VLOOKUP(T206,$A$1:$B$401,2,FALSE))</f>
        <v>#REF!</v>
      </c>
      <c r="U212" s="25" t="e">
        <f>IF(U206="",IF(U$3='EandC Reporting logic (NO EDIT)'!$K$13,#REF!,""),VLOOKUP(U206,$A$1:$B$401,2,FALSE))</f>
        <v>#REF!</v>
      </c>
      <c r="V212" s="25" t="e">
        <f>IF(V206="",IF(V$3='EandC Reporting logic (NO EDIT)'!$K$13,#REF!,""),VLOOKUP(V206,$A$1:$B$401,2,FALSE))</f>
        <v>#REF!</v>
      </c>
      <c r="W212" s="25" t="e">
        <f>IF(W206="",IF(W$3='EandC Reporting logic (NO EDIT)'!$K$13,#REF!,""),VLOOKUP(W206,$A$1:$B$401,2,FALSE))</f>
        <v>#REF!</v>
      </c>
      <c r="X212" s="25"/>
      <c r="Y212" s="25" t="e">
        <f t="shared" ref="Y212" si="444">IF($Q211=1,T212,"")</f>
        <v>#REF!</v>
      </c>
      <c r="Z212" s="25" t="e">
        <f t="shared" ref="Z212" si="445">IF($Q211=1,U212,"")</f>
        <v>#REF!</v>
      </c>
      <c r="AA212" s="25"/>
      <c r="AB212" s="25" t="e">
        <f t="shared" ref="AB212" si="446">IF($Q211=1,W212,"")</f>
        <v>#REF!</v>
      </c>
      <c r="AC212" s="25"/>
    </row>
    <row r="213" spans="1:29" ht="15" thickBot="1">
      <c r="A213" s="3" t="s">
        <v>511</v>
      </c>
      <c r="B213" s="3" t="s">
        <v>512</v>
      </c>
      <c r="D213" s="3" t="e">
        <f t="shared" si="402"/>
        <v>#REF!</v>
      </c>
      <c r="K213" s="133"/>
      <c r="L213" s="133"/>
      <c r="M213" s="133"/>
      <c r="N213" s="136"/>
      <c r="O213" s="136"/>
      <c r="P213" s="136"/>
      <c r="Q213" s="136"/>
      <c r="R213" s="23" t="s">
        <v>300</v>
      </c>
      <c r="S213" s="24" t="s">
        <v>306</v>
      </c>
      <c r="T213" s="25" t="e">
        <f>IF(T207="",IF(T$3='EandC Reporting logic (NO EDIT)'!$K$13,#REF!,""),VLOOKUP(T207,$A$1:$B$401,2,FALSE))</f>
        <v>#REF!</v>
      </c>
      <c r="U213" s="25" t="e">
        <f>IF(U207="",IF(U$3='EandC Reporting logic (NO EDIT)'!$K$13,#REF!,""),VLOOKUP(U207,$A$1:$B$401,2,FALSE))</f>
        <v>#REF!</v>
      </c>
      <c r="V213" s="25" t="e">
        <f>IF(V207="",IF(V$3='EandC Reporting logic (NO EDIT)'!$K$13,#REF!,""),VLOOKUP(V207,$A$1:$B$401,2,FALSE))</f>
        <v>#REF!</v>
      </c>
      <c r="W213" s="25" t="e">
        <f>IF(W207="",IF(W$3='EandC Reporting logic (NO EDIT)'!$K$13,#REF!,""),VLOOKUP(W207,$A$1:$B$401,2,FALSE))</f>
        <v>#REF!</v>
      </c>
      <c r="X213" s="25"/>
      <c r="Y213" s="25" t="e">
        <f t="shared" ref="Y213" si="447">IF($Q211=1,T213,"")</f>
        <v>#REF!</v>
      </c>
      <c r="Z213" s="25"/>
      <c r="AA213" s="25"/>
      <c r="AB213" s="25"/>
      <c r="AC213" s="25"/>
    </row>
    <row r="214" spans="1:29" ht="15" thickBot="1">
      <c r="A214" s="3" t="s">
        <v>512</v>
      </c>
      <c r="B214" s="3" t="s">
        <v>513</v>
      </c>
      <c r="D214" s="3" t="e">
        <f t="shared" si="402"/>
        <v>#REF!</v>
      </c>
      <c r="K214" s="133"/>
      <c r="L214" s="133"/>
      <c r="M214" s="133"/>
      <c r="N214" s="136"/>
      <c r="O214" s="136"/>
      <c r="P214" s="136"/>
      <c r="Q214" s="136"/>
      <c r="R214" s="23" t="s">
        <v>308</v>
      </c>
      <c r="S214" s="24" t="s">
        <v>306</v>
      </c>
      <c r="T214" s="25" t="e">
        <f>IF(T208="",IF(T$4='EandC Reporting logic (NO EDIT)'!$K$13,#REF!,""),VLOOKUP(T208,$A$1:$B$401,2,FALSE))</f>
        <v>#REF!</v>
      </c>
      <c r="U214" s="25" t="e">
        <f>IF(U208="",IF(U$4='EandC Reporting logic (NO EDIT)'!$K$13,#REF!,""),VLOOKUP(U208,$A$1:$B$401,2,FALSE))</f>
        <v>#REF!</v>
      </c>
      <c r="V214" s="25" t="e">
        <f>IF(V208="",IF(V$4='EandC Reporting logic (NO EDIT)'!$K$13,#REF!,""),VLOOKUP(V208,$A$1:$B$401,2,FALSE))</f>
        <v>#REF!</v>
      </c>
      <c r="W214" s="25" t="e">
        <f>IF(W208="",IF(W$4='EandC Reporting logic (NO EDIT)'!$K$13,#REF!,""),VLOOKUP(W208,$A$1:$B$401,2,FALSE))</f>
        <v>#REF!</v>
      </c>
      <c r="X214" s="25"/>
      <c r="Y214" s="25" t="e">
        <f t="shared" ref="Y214" si="448">IF($Q211=1,T214,"")</f>
        <v>#REF!</v>
      </c>
      <c r="Z214" s="25"/>
      <c r="AA214" s="25" t="e">
        <f t="shared" ref="AA214:AB214" si="449">IF($Q211=1,V214,"")</f>
        <v>#REF!</v>
      </c>
      <c r="AB214" s="25" t="e">
        <f t="shared" si="449"/>
        <v>#REF!</v>
      </c>
      <c r="AC214" s="25"/>
    </row>
    <row r="215" spans="1:29" ht="15" thickBot="1">
      <c r="A215" s="3" t="s">
        <v>513</v>
      </c>
      <c r="B215" s="3" t="s">
        <v>514</v>
      </c>
      <c r="D215" s="3" t="e">
        <f t="shared" si="402"/>
        <v>#REF!</v>
      </c>
      <c r="K215" s="133"/>
      <c r="L215" s="133"/>
      <c r="M215" s="133"/>
      <c r="N215" s="136"/>
      <c r="O215" s="136"/>
      <c r="P215" s="136"/>
      <c r="Q215" s="136"/>
      <c r="R215" s="23" t="s">
        <v>308</v>
      </c>
      <c r="S215" s="24" t="s">
        <v>296</v>
      </c>
      <c r="T215" s="25" t="e">
        <f t="shared" ref="T215" si="450">IF(P211="","",IF(MOD(P211,4)=0, "CY" &amp; ($G$2-1+P211/4), ""))</f>
        <v>#REF!</v>
      </c>
      <c r="U215" s="25"/>
      <c r="V215" s="25"/>
      <c r="W215" s="25"/>
      <c r="X215" s="25"/>
      <c r="Y215" s="25" t="e">
        <f t="shared" ref="Y215" si="451">IF($Q211=1,T215,"")</f>
        <v>#REF!</v>
      </c>
      <c r="Z215" s="25"/>
      <c r="AA215" s="25"/>
      <c r="AB215" s="25"/>
      <c r="AC215" s="25"/>
    </row>
    <row r="216" spans="1:29" ht="15" thickBot="1">
      <c r="A216" s="3" t="s">
        <v>514</v>
      </c>
      <c r="B216" s="3" t="s">
        <v>515</v>
      </c>
      <c r="D216" s="3" t="e">
        <f t="shared" si="402"/>
        <v>#REF!</v>
      </c>
      <c r="K216" s="134"/>
      <c r="L216" s="134"/>
      <c r="M216" s="134"/>
      <c r="N216" s="137"/>
      <c r="O216" s="137"/>
      <c r="P216" s="137"/>
      <c r="Q216" s="137"/>
      <c r="R216" s="27" t="s">
        <v>300</v>
      </c>
      <c r="S216" s="28" t="s">
        <v>298</v>
      </c>
      <c r="T216" s="25" t="e">
        <f t="shared" ref="T216" si="452">IF(MOD(O211,4)=0, "DY" &amp; O211/4, "")</f>
        <v>#REF!</v>
      </c>
      <c r="U216" s="25"/>
      <c r="V216" s="25"/>
      <c r="W216" s="25"/>
      <c r="X216" s="25"/>
      <c r="Y216" s="25" t="e">
        <f t="shared" ref="Y216" si="453">IF($Q211=1,T216,"")</f>
        <v>#REF!</v>
      </c>
      <c r="Z216" s="25"/>
      <c r="AA216" s="25"/>
      <c r="AB216" s="25"/>
      <c r="AC216" s="25"/>
    </row>
    <row r="217" spans="1:29" ht="15" thickBot="1">
      <c r="A217" s="3" t="s">
        <v>515</v>
      </c>
      <c r="B217" s="3" t="s">
        <v>516</v>
      </c>
      <c r="D217" s="3" t="e">
        <f t="shared" si="402"/>
        <v>#REF!</v>
      </c>
      <c r="K217" s="132" t="e">
        <f>EDATE(K211,3)</f>
        <v>#REF!</v>
      </c>
      <c r="L217" s="132" t="e">
        <f>IF(L211="","",EDATE(L211,3))</f>
        <v>#REF!</v>
      </c>
      <c r="M217" s="132" t="e">
        <f>IF(M211="","",(EDATE(M211,3)))</f>
        <v>#REF!</v>
      </c>
      <c r="N217" s="135">
        <f>COUNT($K$7:K222)</f>
        <v>0</v>
      </c>
      <c r="O217" s="135" t="e">
        <f t="shared" ref="O217" si="454">N217+$H$4</f>
        <v>#REF!</v>
      </c>
      <c r="P217" s="135" t="e">
        <f>IF(P211="",IF($T$5=K217,4,""),P211+1)</f>
        <v>#REF!</v>
      </c>
      <c r="Q217" s="135" t="e">
        <f>IF(N217&lt;=$E$2,1,0)</f>
        <v>#REF!</v>
      </c>
      <c r="R217" s="31" t="s">
        <v>300</v>
      </c>
      <c r="S217" s="32" t="s">
        <v>312</v>
      </c>
      <c r="T217" s="25" t="e">
        <f>IF(T211="",IF(T$3='EandC Reporting logic (NO EDIT)'!$K$13,#REF!,""),VLOOKUP(T211,$A$1:$B$401,2,FALSE))</f>
        <v>#REF!</v>
      </c>
      <c r="U217" s="25" t="e">
        <f>IF(U211="",IF(U$3='EandC Reporting logic (NO EDIT)'!$K$13,#REF!,""),VLOOKUP(U211,$A$1:$B$401,2,FALSE))</f>
        <v>#REF!</v>
      </c>
      <c r="V217" s="25" t="e">
        <f>IF(V211="",IF(V$3='EandC Reporting logic (NO EDIT)'!$K$13,#REF!,""),VLOOKUP(V211,$A$1:$B$401,2,FALSE))</f>
        <v>#REF!</v>
      </c>
      <c r="W217" s="25" t="e">
        <f>IF(W211="",IF(W$3='EandC Reporting logic (NO EDIT)'!$K$13,#REF!,""),VLOOKUP(W211,$A$1:$B$401,2,FALSE))</f>
        <v>#REF!</v>
      </c>
      <c r="X217" s="25"/>
      <c r="Y217" s="25" t="e">
        <f t="shared" ref="Y217" si="455">IF($Q217=1,T217,"")</f>
        <v>#REF!</v>
      </c>
      <c r="Z217" s="25" t="e">
        <f t="shared" ref="Z217" si="456">IF($Q217=1,U217,"")</f>
        <v>#REF!</v>
      </c>
      <c r="AA217" s="25" t="e">
        <f t="shared" ref="AA217" si="457">IF($Q217=1,V217,"")</f>
        <v>#REF!</v>
      </c>
      <c r="AB217" s="25" t="e">
        <f t="shared" ref="AB217" si="458">IF($Q217=1,W217,"")</f>
        <v>#REF!</v>
      </c>
      <c r="AC217" s="25"/>
    </row>
    <row r="218" spans="1:29" ht="15" thickBot="1">
      <c r="A218" s="3" t="s">
        <v>516</v>
      </c>
      <c r="B218" s="3" t="s">
        <v>517</v>
      </c>
      <c r="D218" s="3" t="e">
        <f t="shared" si="402"/>
        <v>#REF!</v>
      </c>
      <c r="K218" s="133"/>
      <c r="L218" s="133"/>
      <c r="M218" s="133"/>
      <c r="N218" s="136"/>
      <c r="O218" s="136"/>
      <c r="P218" s="136"/>
      <c r="Q218" s="136"/>
      <c r="R218" s="23" t="s">
        <v>303</v>
      </c>
      <c r="S218" s="24" t="s">
        <v>304</v>
      </c>
      <c r="T218" s="25" t="e">
        <f>IF(T212="",IF(T$3='EandC Reporting logic (NO EDIT)'!$K$13,#REF!,""),VLOOKUP(T212,$A$1:$B$401,2,FALSE))</f>
        <v>#REF!</v>
      </c>
      <c r="U218" s="25" t="e">
        <f>IF(U212="",IF(U$3='EandC Reporting logic (NO EDIT)'!$K$13,#REF!,""),VLOOKUP(U212,$A$1:$B$401,2,FALSE))</f>
        <v>#REF!</v>
      </c>
      <c r="V218" s="25" t="e">
        <f>IF(V212="",IF(V$3='EandC Reporting logic (NO EDIT)'!$K$13,#REF!,""),VLOOKUP(V212,$A$1:$B$401,2,FALSE))</f>
        <v>#REF!</v>
      </c>
      <c r="W218" s="25" t="e">
        <f>IF(W212="",IF(W$3='EandC Reporting logic (NO EDIT)'!$K$13,#REF!,""),VLOOKUP(W212,$A$1:$B$401,2,FALSE))</f>
        <v>#REF!</v>
      </c>
      <c r="X218" s="25"/>
      <c r="Y218" s="25" t="e">
        <f t="shared" ref="Y218" si="459">IF($Q217=1,T218,"")</f>
        <v>#REF!</v>
      </c>
      <c r="Z218" s="25" t="e">
        <f t="shared" ref="Z218" si="460">IF($Q217=1,U218,"")</f>
        <v>#REF!</v>
      </c>
      <c r="AA218" s="25"/>
      <c r="AB218" s="25" t="e">
        <f t="shared" ref="AB218" si="461">IF($Q217=1,W218,"")</f>
        <v>#REF!</v>
      </c>
      <c r="AC218" s="25"/>
    </row>
    <row r="219" spans="1:29" ht="15" thickBot="1">
      <c r="A219" s="3" t="s">
        <v>517</v>
      </c>
      <c r="B219" s="3" t="s">
        <v>518</v>
      </c>
      <c r="D219" s="3" t="e">
        <f t="shared" si="402"/>
        <v>#REF!</v>
      </c>
      <c r="K219" s="133"/>
      <c r="L219" s="133"/>
      <c r="M219" s="133"/>
      <c r="N219" s="136"/>
      <c r="O219" s="136"/>
      <c r="P219" s="136"/>
      <c r="Q219" s="136"/>
      <c r="R219" s="23" t="s">
        <v>300</v>
      </c>
      <c r="S219" s="24" t="s">
        <v>306</v>
      </c>
      <c r="T219" s="25" t="e">
        <f>IF(T213="",IF(T$3='EandC Reporting logic (NO EDIT)'!$K$13,#REF!,""),VLOOKUP(T213,$A$1:$B$401,2,FALSE))</f>
        <v>#REF!</v>
      </c>
      <c r="U219" s="25" t="e">
        <f>IF(U213="",IF(U$3='EandC Reporting logic (NO EDIT)'!$K$13,#REF!,""),VLOOKUP(U213,$A$1:$B$401,2,FALSE))</f>
        <v>#REF!</v>
      </c>
      <c r="V219" s="25" t="e">
        <f>IF(V213="",IF(V$3='EandC Reporting logic (NO EDIT)'!$K$13,#REF!,""),VLOOKUP(V213,$A$1:$B$401,2,FALSE))</f>
        <v>#REF!</v>
      </c>
      <c r="W219" s="25" t="e">
        <f>IF(W213="",IF(W$3='EandC Reporting logic (NO EDIT)'!$K$13,#REF!,""),VLOOKUP(W213,$A$1:$B$401,2,FALSE))</f>
        <v>#REF!</v>
      </c>
      <c r="X219" s="25"/>
      <c r="Y219" s="25" t="e">
        <f t="shared" ref="Y219" si="462">IF($Q217=1,T219,"")</f>
        <v>#REF!</v>
      </c>
      <c r="Z219" s="25"/>
      <c r="AA219" s="25"/>
      <c r="AB219" s="25"/>
      <c r="AC219" s="25"/>
    </row>
    <row r="220" spans="1:29" ht="15" thickBot="1">
      <c r="A220" s="3" t="s">
        <v>518</v>
      </c>
      <c r="B220" s="3" t="s">
        <v>519</v>
      </c>
      <c r="D220" s="3" t="e">
        <f t="shared" si="402"/>
        <v>#REF!</v>
      </c>
      <c r="K220" s="133"/>
      <c r="L220" s="133"/>
      <c r="M220" s="133"/>
      <c r="N220" s="136"/>
      <c r="O220" s="136"/>
      <c r="P220" s="136"/>
      <c r="Q220" s="136"/>
      <c r="R220" s="23" t="s">
        <v>308</v>
      </c>
      <c r="S220" s="24" t="s">
        <v>306</v>
      </c>
      <c r="T220" s="25" t="e">
        <f>IF(T214="",IF(T$4='EandC Reporting logic (NO EDIT)'!$K$13,#REF!,""),VLOOKUP(T214,$A$1:$B$401,2,FALSE))</f>
        <v>#REF!</v>
      </c>
      <c r="U220" s="25" t="e">
        <f>IF(U214="",IF(U$4='EandC Reporting logic (NO EDIT)'!$K$13,#REF!,""),VLOOKUP(U214,$A$1:$B$401,2,FALSE))</f>
        <v>#REF!</v>
      </c>
      <c r="V220" s="25" t="e">
        <f>IF(V214="",IF(V$4='EandC Reporting logic (NO EDIT)'!$K$13,#REF!,""),VLOOKUP(V214,$A$1:$B$401,2,FALSE))</f>
        <v>#REF!</v>
      </c>
      <c r="W220" s="25" t="e">
        <f>IF(W214="",IF(W$4='EandC Reporting logic (NO EDIT)'!$K$13,#REF!,""),VLOOKUP(W214,$A$1:$B$401,2,FALSE))</f>
        <v>#REF!</v>
      </c>
      <c r="X220" s="25"/>
      <c r="Y220" s="25" t="e">
        <f t="shared" ref="Y220" si="463">IF($Q217=1,T220,"")</f>
        <v>#REF!</v>
      </c>
      <c r="Z220" s="25"/>
      <c r="AA220" s="25" t="e">
        <f t="shared" ref="AA220:AB220" si="464">IF($Q217=1,V220,"")</f>
        <v>#REF!</v>
      </c>
      <c r="AB220" s="25" t="e">
        <f t="shared" si="464"/>
        <v>#REF!</v>
      </c>
      <c r="AC220" s="25"/>
    </row>
    <row r="221" spans="1:29" ht="15" thickBot="1">
      <c r="A221" s="3" t="s">
        <v>519</v>
      </c>
      <c r="B221" s="3" t="s">
        <v>520</v>
      </c>
      <c r="D221" s="3" t="e">
        <f t="shared" si="402"/>
        <v>#REF!</v>
      </c>
      <c r="K221" s="133"/>
      <c r="L221" s="133"/>
      <c r="M221" s="133"/>
      <c r="N221" s="136"/>
      <c r="O221" s="136"/>
      <c r="P221" s="136"/>
      <c r="Q221" s="136"/>
      <c r="R221" s="23" t="s">
        <v>308</v>
      </c>
      <c r="S221" s="24" t="s">
        <v>296</v>
      </c>
      <c r="T221" s="25" t="e">
        <f t="shared" ref="T221" si="465">IF(P217="","",IF(MOD(P217,4)=0, "CY" &amp; ($G$2-1+P217/4), ""))</f>
        <v>#REF!</v>
      </c>
      <c r="U221" s="25"/>
      <c r="V221" s="25"/>
      <c r="W221" s="25"/>
      <c r="X221" s="25"/>
      <c r="Y221" s="25" t="e">
        <f t="shared" ref="Y221" si="466">IF($Q217=1,T221,"")</f>
        <v>#REF!</v>
      </c>
      <c r="Z221" s="25"/>
      <c r="AA221" s="25"/>
      <c r="AB221" s="25"/>
      <c r="AC221" s="25"/>
    </row>
    <row r="222" spans="1:29" ht="15" thickBot="1">
      <c r="A222" s="3" t="s">
        <v>520</v>
      </c>
      <c r="B222" s="3" t="s">
        <v>521</v>
      </c>
      <c r="D222" s="3" t="e">
        <f t="shared" si="402"/>
        <v>#REF!</v>
      </c>
      <c r="K222" s="134"/>
      <c r="L222" s="134"/>
      <c r="M222" s="134"/>
      <c r="N222" s="137"/>
      <c r="O222" s="137"/>
      <c r="P222" s="137"/>
      <c r="Q222" s="137"/>
      <c r="R222" s="27" t="s">
        <v>300</v>
      </c>
      <c r="S222" s="28" t="s">
        <v>298</v>
      </c>
      <c r="T222" s="25" t="e">
        <f t="shared" ref="T222" si="467">IF(MOD(O217,4)=0, "DY" &amp; O217/4, "")</f>
        <v>#REF!</v>
      </c>
      <c r="U222" s="25"/>
      <c r="V222" s="25"/>
      <c r="W222" s="25"/>
      <c r="X222" s="25"/>
      <c r="Y222" s="25" t="e">
        <f t="shared" ref="Y222" si="468">IF($Q217=1,T222,"")</f>
        <v>#REF!</v>
      </c>
      <c r="Z222" s="25"/>
      <c r="AA222" s="25"/>
      <c r="AB222" s="25"/>
      <c r="AC222" s="25"/>
    </row>
    <row r="223" spans="1:29" ht="15" thickBot="1">
      <c r="A223" s="3" t="s">
        <v>521</v>
      </c>
      <c r="B223" s="3" t="s">
        <v>522</v>
      </c>
      <c r="D223" s="3" t="e">
        <f t="shared" si="402"/>
        <v>#REF!</v>
      </c>
      <c r="K223" s="126" t="e">
        <f>EDATE(K217,3)</f>
        <v>#REF!</v>
      </c>
      <c r="L223" s="126" t="e">
        <f>IF(L217="","",EDATE(L217,3))</f>
        <v>#REF!</v>
      </c>
      <c r="M223" s="126" t="e">
        <f>IF(M217="","",(EDATE(M217,3)))</f>
        <v>#REF!</v>
      </c>
      <c r="N223" s="129">
        <f>COUNT($K$7:K228)</f>
        <v>0</v>
      </c>
      <c r="O223" s="129" t="e">
        <f t="shared" ref="O223" si="469">N223+$H$4</f>
        <v>#REF!</v>
      </c>
      <c r="P223" s="129" t="e">
        <f>IF(P217="",IF($T$5=K223,4,""),P217+1)</f>
        <v>#REF!</v>
      </c>
      <c r="Q223" s="129" t="e">
        <f>IF(N223&lt;=$E$2,1,0)</f>
        <v>#REF!</v>
      </c>
      <c r="R223" s="34" t="s">
        <v>300</v>
      </c>
      <c r="S223" s="35" t="s">
        <v>312</v>
      </c>
      <c r="T223" s="39" t="e">
        <f>IF(T217="",IF(T$3='EandC Reporting logic (NO EDIT)'!$K$13,#REF!,""),VLOOKUP(T217,$A$1:$B$401,2,FALSE))</f>
        <v>#REF!</v>
      </c>
      <c r="U223" s="39" t="e">
        <f>IF(U217="",IF(U$3='EandC Reporting logic (NO EDIT)'!$K$13,#REF!,""),VLOOKUP(U217,$A$1:$B$401,2,FALSE))</f>
        <v>#REF!</v>
      </c>
      <c r="V223" s="39" t="e">
        <f>IF(V217="",IF(V$3='EandC Reporting logic (NO EDIT)'!$K$13,#REF!,""),VLOOKUP(V217,$A$1:$B$401,2,FALSE))</f>
        <v>#REF!</v>
      </c>
      <c r="W223" s="39" t="e">
        <f>IF(W217="",IF(W$3='EandC Reporting logic (NO EDIT)'!$K$13,#REF!,""),VLOOKUP(W217,$A$1:$B$401,2,FALSE))</f>
        <v>#REF!</v>
      </c>
      <c r="X223" s="39"/>
      <c r="Y223" s="39" t="e">
        <f t="shared" ref="Y223" si="470">IF($Q223=1,T223,"")</f>
        <v>#REF!</v>
      </c>
      <c r="Z223" s="39" t="e">
        <f t="shared" ref="Z223" si="471">IF($Q223=1,U223,"")</f>
        <v>#REF!</v>
      </c>
      <c r="AA223" s="39" t="e">
        <f t="shared" ref="AA223" si="472">IF($Q223=1,V223,"")</f>
        <v>#REF!</v>
      </c>
      <c r="AB223" s="39" t="e">
        <f t="shared" ref="AB223" si="473">IF($Q223=1,W223,"")</f>
        <v>#REF!</v>
      </c>
      <c r="AC223" s="39"/>
    </row>
    <row r="224" spans="1:29" ht="15" thickBot="1">
      <c r="A224" s="3" t="s">
        <v>522</v>
      </c>
      <c r="B224" s="3" t="s">
        <v>523</v>
      </c>
      <c r="D224" s="3" t="e">
        <f t="shared" si="402"/>
        <v>#REF!</v>
      </c>
      <c r="K224" s="127"/>
      <c r="L224" s="127"/>
      <c r="M224" s="127"/>
      <c r="N224" s="130"/>
      <c r="O224" s="130"/>
      <c r="P224" s="130"/>
      <c r="Q224" s="130"/>
      <c r="R224" s="37" t="s">
        <v>303</v>
      </c>
      <c r="S224" s="38" t="s">
        <v>304</v>
      </c>
      <c r="T224" s="39" t="e">
        <f>IF(T218="",IF(T$3='EandC Reporting logic (NO EDIT)'!$K$13,#REF!,""),VLOOKUP(T218,$A$1:$B$401,2,FALSE))</f>
        <v>#REF!</v>
      </c>
      <c r="U224" s="39" t="e">
        <f>IF(U218="",IF(U$3='EandC Reporting logic (NO EDIT)'!$K$13,#REF!,""),VLOOKUP(U218,$A$1:$B$401,2,FALSE))</f>
        <v>#REF!</v>
      </c>
      <c r="V224" s="39" t="e">
        <f>IF(V218="",IF(V$3='EandC Reporting logic (NO EDIT)'!$K$13,#REF!,""),VLOOKUP(V218,$A$1:$B$401,2,FALSE))</f>
        <v>#REF!</v>
      </c>
      <c r="W224" s="39" t="e">
        <f>IF(W218="",IF(W$3='EandC Reporting logic (NO EDIT)'!$K$13,#REF!,""),VLOOKUP(W218,$A$1:$B$401,2,FALSE))</f>
        <v>#REF!</v>
      </c>
      <c r="X224" s="39"/>
      <c r="Y224" s="39" t="e">
        <f t="shared" ref="Y224" si="474">IF($Q223=1,T224,"")</f>
        <v>#REF!</v>
      </c>
      <c r="Z224" s="39" t="e">
        <f t="shared" ref="Z224" si="475">IF($Q223=1,U224,"")</f>
        <v>#REF!</v>
      </c>
      <c r="AA224" s="39"/>
      <c r="AB224" s="39" t="e">
        <f t="shared" ref="AB224" si="476">IF($Q223=1,W224,"")</f>
        <v>#REF!</v>
      </c>
      <c r="AC224" s="39"/>
    </row>
    <row r="225" spans="1:29" ht="15" thickBot="1">
      <c r="A225" s="3" t="s">
        <v>523</v>
      </c>
      <c r="B225" s="3" t="s">
        <v>524</v>
      </c>
      <c r="D225" s="3" t="e">
        <f t="shared" si="402"/>
        <v>#REF!</v>
      </c>
      <c r="K225" s="127"/>
      <c r="L225" s="127"/>
      <c r="M225" s="127"/>
      <c r="N225" s="130"/>
      <c r="O225" s="130"/>
      <c r="P225" s="130"/>
      <c r="Q225" s="130"/>
      <c r="R225" s="37" t="s">
        <v>300</v>
      </c>
      <c r="S225" s="38" t="s">
        <v>306</v>
      </c>
      <c r="T225" s="39" t="e">
        <f>IF(T219="",IF(T$3='EandC Reporting logic (NO EDIT)'!$K$13,#REF!,""),VLOOKUP(T219,$A$1:$B$401,2,FALSE))</f>
        <v>#REF!</v>
      </c>
      <c r="U225" s="39" t="e">
        <f>IF(U219="",IF(U$3='EandC Reporting logic (NO EDIT)'!$K$13,#REF!,""),VLOOKUP(U219,$A$1:$B$401,2,FALSE))</f>
        <v>#REF!</v>
      </c>
      <c r="V225" s="39" t="e">
        <f>IF(V219="",IF(V$3='EandC Reporting logic (NO EDIT)'!$K$13,#REF!,""),VLOOKUP(V219,$A$1:$B$401,2,FALSE))</f>
        <v>#REF!</v>
      </c>
      <c r="W225" s="39" t="e">
        <f>IF(W219="",IF(W$3='EandC Reporting logic (NO EDIT)'!$K$13,#REF!,""),VLOOKUP(W219,$A$1:$B$401,2,FALSE))</f>
        <v>#REF!</v>
      </c>
      <c r="X225" s="39"/>
      <c r="Y225" s="39" t="e">
        <f t="shared" ref="Y225" si="477">IF($Q223=1,T225,"")</f>
        <v>#REF!</v>
      </c>
      <c r="Z225" s="39"/>
      <c r="AA225" s="39"/>
      <c r="AB225" s="39"/>
      <c r="AC225" s="39"/>
    </row>
    <row r="226" spans="1:29" ht="15" thickBot="1">
      <c r="A226" s="3" t="s">
        <v>524</v>
      </c>
      <c r="B226" s="3" t="s">
        <v>525</v>
      </c>
      <c r="D226" s="3" t="e">
        <f t="shared" si="402"/>
        <v>#REF!</v>
      </c>
      <c r="K226" s="127"/>
      <c r="L226" s="127"/>
      <c r="M226" s="127"/>
      <c r="N226" s="130"/>
      <c r="O226" s="130"/>
      <c r="P226" s="130"/>
      <c r="Q226" s="130"/>
      <c r="R226" s="37" t="s">
        <v>308</v>
      </c>
      <c r="S226" s="38" t="s">
        <v>306</v>
      </c>
      <c r="T226" s="39" t="e">
        <f>IF(T220="",IF(T$4='EandC Reporting logic (NO EDIT)'!$K$13,#REF!,""),VLOOKUP(T220,$A$1:$B$401,2,FALSE))</f>
        <v>#REF!</v>
      </c>
      <c r="U226" s="39" t="e">
        <f>IF(U220="",IF(U$4='EandC Reporting logic (NO EDIT)'!$K$13,#REF!,""),VLOOKUP(U220,$A$1:$B$401,2,FALSE))</f>
        <v>#REF!</v>
      </c>
      <c r="V226" s="39" t="e">
        <f>IF(V220="",IF(V$4='EandC Reporting logic (NO EDIT)'!$K$13,#REF!,""),VLOOKUP(V220,$A$1:$B$401,2,FALSE))</f>
        <v>#REF!</v>
      </c>
      <c r="W226" s="39" t="e">
        <f>IF(W220="",IF(W$4='EandC Reporting logic (NO EDIT)'!$K$13,#REF!,""),VLOOKUP(W220,$A$1:$B$401,2,FALSE))</f>
        <v>#REF!</v>
      </c>
      <c r="X226" s="39"/>
      <c r="Y226" s="39" t="e">
        <f t="shared" ref="Y226" si="478">IF($Q223=1,T226,"")</f>
        <v>#REF!</v>
      </c>
      <c r="Z226" s="39"/>
      <c r="AA226" s="39" t="e">
        <f t="shared" ref="AA226:AB226" si="479">IF($Q223=1,V226,"")</f>
        <v>#REF!</v>
      </c>
      <c r="AB226" s="39" t="e">
        <f t="shared" si="479"/>
        <v>#REF!</v>
      </c>
      <c r="AC226" s="39"/>
    </row>
    <row r="227" spans="1:29" ht="15" thickBot="1">
      <c r="A227" s="3" t="s">
        <v>525</v>
      </c>
      <c r="B227" s="3" t="s">
        <v>526</v>
      </c>
      <c r="D227" s="3" t="e">
        <f t="shared" si="402"/>
        <v>#REF!</v>
      </c>
      <c r="K227" s="127"/>
      <c r="L227" s="127"/>
      <c r="M227" s="127"/>
      <c r="N227" s="130"/>
      <c r="O227" s="130"/>
      <c r="P227" s="130"/>
      <c r="Q227" s="130"/>
      <c r="R227" s="37" t="s">
        <v>308</v>
      </c>
      <c r="S227" s="38" t="s">
        <v>296</v>
      </c>
      <c r="T227" s="39" t="e">
        <f t="shared" ref="T227" si="480">IF(P223="","",IF(MOD(P223,4)=0, "CY" &amp; ($G$2-1+P223/4), ""))</f>
        <v>#REF!</v>
      </c>
      <c r="U227" s="39"/>
      <c r="V227" s="39"/>
      <c r="W227" s="39"/>
      <c r="X227" s="39"/>
      <c r="Y227" s="39" t="e">
        <f t="shared" ref="Y227" si="481">IF($Q223=1,T227,"")</f>
        <v>#REF!</v>
      </c>
      <c r="Z227" s="39"/>
      <c r="AA227" s="39"/>
      <c r="AB227" s="39"/>
      <c r="AC227" s="39"/>
    </row>
    <row r="228" spans="1:29">
      <c r="A228" s="3" t="s">
        <v>526</v>
      </c>
      <c r="B228" s="3" t="s">
        <v>527</v>
      </c>
      <c r="D228" s="3" t="e">
        <f t="shared" si="402"/>
        <v>#REF!</v>
      </c>
      <c r="K228" s="128"/>
      <c r="L228" s="128"/>
      <c r="M228" s="128"/>
      <c r="N228" s="131"/>
      <c r="O228" s="131"/>
      <c r="P228" s="131"/>
      <c r="Q228" s="131"/>
      <c r="R228" s="40" t="s">
        <v>300</v>
      </c>
      <c r="S228" s="41" t="s">
        <v>298</v>
      </c>
      <c r="T228" s="42" t="e">
        <f t="shared" ref="T228" si="482">IF(MOD(O223,4)=0, "DY" &amp; O223/4, "")</f>
        <v>#REF!</v>
      </c>
      <c r="U228" s="42"/>
      <c r="V228" s="42"/>
      <c r="W228" s="42"/>
      <c r="X228" s="42"/>
      <c r="Y228" s="42" t="e">
        <f t="shared" ref="Y228" si="483">IF($Q223=1,T228,"")</f>
        <v>#REF!</v>
      </c>
      <c r="Z228" s="42"/>
      <c r="AA228" s="42"/>
      <c r="AB228" s="42"/>
      <c r="AC228" s="42"/>
    </row>
    <row r="229" spans="1:29" ht="15" thickBot="1">
      <c r="A229" s="3" t="s">
        <v>527</v>
      </c>
      <c r="B229" s="3" t="s">
        <v>528</v>
      </c>
      <c r="D229" s="3" t="e">
        <f t="shared" si="402"/>
        <v>#REF!</v>
      </c>
      <c r="K229" s="126" t="e">
        <f>EDATE(K223,3)</f>
        <v>#REF!</v>
      </c>
      <c r="L229" s="126" t="e">
        <f>IF(L223="","",EDATE(L223,3))</f>
        <v>#REF!</v>
      </c>
      <c r="M229" s="126" t="e">
        <f>IF(M223="","",(EDATE(M223,3)))</f>
        <v>#REF!</v>
      </c>
      <c r="N229" s="129">
        <f>COUNT($K$7:K234)</f>
        <v>0</v>
      </c>
      <c r="O229" s="129" t="e">
        <f t="shared" ref="O229" si="484">N229+$H$4</f>
        <v>#REF!</v>
      </c>
      <c r="P229" s="129" t="e">
        <f>IF(P223="",IF($T$5=K229,4,""),P223+1)</f>
        <v>#REF!</v>
      </c>
      <c r="Q229" s="129" t="e">
        <f>IF(N229&lt;=$E$2,1,0)</f>
        <v>#REF!</v>
      </c>
      <c r="R229" s="34" t="s">
        <v>300</v>
      </c>
      <c r="S229" s="35" t="s">
        <v>312</v>
      </c>
      <c r="T229" s="36" t="e">
        <f>IF(T223="",IF(T$3='EandC Reporting logic (NO EDIT)'!$K$13,#REF!,""),VLOOKUP(T223,$A$1:$B$401,2,FALSE))</f>
        <v>#REF!</v>
      </c>
      <c r="U229" s="36" t="e">
        <f>IF(U223="",IF(U$3='EandC Reporting logic (NO EDIT)'!$K$13,#REF!,""),VLOOKUP(U223,$A$1:$B$401,2,FALSE))</f>
        <v>#REF!</v>
      </c>
      <c r="V229" s="36" t="e">
        <f>IF(V223="",IF(V$3='EandC Reporting logic (NO EDIT)'!$K$13,#REF!,""),VLOOKUP(V223,$A$1:$B$401,2,FALSE))</f>
        <v>#REF!</v>
      </c>
      <c r="W229" s="36" t="e">
        <f>IF(W223="",IF(W$3='EandC Reporting logic (NO EDIT)'!$K$13,#REF!,""),VLOOKUP(W223,$A$1:$B$401,2,FALSE))</f>
        <v>#REF!</v>
      </c>
      <c r="X229" s="36"/>
      <c r="Y229" s="36" t="e">
        <f t="shared" ref="Y229" si="485">IF($Q229=1,T229,"")</f>
        <v>#REF!</v>
      </c>
      <c r="Z229" s="36" t="e">
        <f t="shared" ref="Z229" si="486">IF($Q229=1,U229,"")</f>
        <v>#REF!</v>
      </c>
      <c r="AA229" s="36" t="e">
        <f t="shared" ref="AA229" si="487">IF($Q229=1,V229,"")</f>
        <v>#REF!</v>
      </c>
      <c r="AB229" s="36" t="e">
        <f t="shared" ref="AB229" si="488">IF($Q229=1,W229,"")</f>
        <v>#REF!</v>
      </c>
      <c r="AC229" s="36"/>
    </row>
    <row r="230" spans="1:29" ht="15" thickBot="1">
      <c r="A230" s="3" t="s">
        <v>528</v>
      </c>
      <c r="B230" s="3" t="s">
        <v>529</v>
      </c>
      <c r="D230" s="3" t="e">
        <f t="shared" si="402"/>
        <v>#REF!</v>
      </c>
      <c r="K230" s="127"/>
      <c r="L230" s="127"/>
      <c r="M230" s="127"/>
      <c r="N230" s="130"/>
      <c r="O230" s="130"/>
      <c r="P230" s="130"/>
      <c r="Q230" s="130"/>
      <c r="R230" s="37" t="s">
        <v>303</v>
      </c>
      <c r="S230" s="38" t="s">
        <v>304</v>
      </c>
      <c r="T230" s="39" t="e">
        <f>IF(T224="",IF(T$3='EandC Reporting logic (NO EDIT)'!$K$13,#REF!,""),VLOOKUP(T224,$A$1:$B$401,2,FALSE))</f>
        <v>#REF!</v>
      </c>
      <c r="U230" s="39" t="e">
        <f>IF(U224="",IF(U$3='EandC Reporting logic (NO EDIT)'!$K$13,#REF!,""),VLOOKUP(U224,$A$1:$B$401,2,FALSE))</f>
        <v>#REF!</v>
      </c>
      <c r="V230" s="39" t="e">
        <f>IF(V224="",IF(V$3='EandC Reporting logic (NO EDIT)'!$K$13,#REF!,""),VLOOKUP(V224,$A$1:$B$401,2,FALSE))</f>
        <v>#REF!</v>
      </c>
      <c r="W230" s="39" t="e">
        <f>IF(W224="",IF(W$3='EandC Reporting logic (NO EDIT)'!$K$13,#REF!,""),VLOOKUP(W224,$A$1:$B$401,2,FALSE))</f>
        <v>#REF!</v>
      </c>
      <c r="X230" s="39"/>
      <c r="Y230" s="39" t="e">
        <f t="shared" ref="Y230" si="489">IF($Q229=1,T230,"")</f>
        <v>#REF!</v>
      </c>
      <c r="Z230" s="39" t="e">
        <f t="shared" ref="Z230" si="490">IF($Q229=1,U230,"")</f>
        <v>#REF!</v>
      </c>
      <c r="AA230" s="39"/>
      <c r="AB230" s="39" t="e">
        <f t="shared" ref="AB230" si="491">IF($Q229=1,W230,"")</f>
        <v>#REF!</v>
      </c>
      <c r="AC230" s="39"/>
    </row>
    <row r="231" spans="1:29" ht="15" thickBot="1">
      <c r="A231" s="3" t="s">
        <v>529</v>
      </c>
      <c r="B231" s="3" t="s">
        <v>530</v>
      </c>
      <c r="D231" s="3" t="e">
        <f t="shared" si="402"/>
        <v>#REF!</v>
      </c>
      <c r="K231" s="127"/>
      <c r="L231" s="127"/>
      <c r="M231" s="127"/>
      <c r="N231" s="130"/>
      <c r="O231" s="130"/>
      <c r="P231" s="130"/>
      <c r="Q231" s="130"/>
      <c r="R231" s="37" t="s">
        <v>300</v>
      </c>
      <c r="S231" s="38" t="s">
        <v>306</v>
      </c>
      <c r="T231" s="39" t="e">
        <f>IF(T225="",IF(T$3='EandC Reporting logic (NO EDIT)'!$K$13,#REF!,""),VLOOKUP(T225,$A$1:$B$401,2,FALSE))</f>
        <v>#REF!</v>
      </c>
      <c r="U231" s="39" t="e">
        <f>IF(U225="",IF(U$3='EandC Reporting logic (NO EDIT)'!$K$13,#REF!,""),VLOOKUP(U225,$A$1:$B$401,2,FALSE))</f>
        <v>#REF!</v>
      </c>
      <c r="V231" s="39" t="e">
        <f>IF(V225="",IF(V$3='EandC Reporting logic (NO EDIT)'!$K$13,#REF!,""),VLOOKUP(V225,$A$1:$B$401,2,FALSE))</f>
        <v>#REF!</v>
      </c>
      <c r="W231" s="39" t="e">
        <f>IF(W225="",IF(W$3='EandC Reporting logic (NO EDIT)'!$K$13,#REF!,""),VLOOKUP(W225,$A$1:$B$401,2,FALSE))</f>
        <v>#REF!</v>
      </c>
      <c r="X231" s="39"/>
      <c r="Y231" s="39" t="e">
        <f t="shared" ref="Y231" si="492">IF($Q229=1,T231,"")</f>
        <v>#REF!</v>
      </c>
      <c r="Z231" s="39"/>
      <c r="AA231" s="39"/>
      <c r="AB231" s="39"/>
      <c r="AC231" s="39"/>
    </row>
    <row r="232" spans="1:29" ht="15" thickBot="1">
      <c r="A232" s="3" t="s">
        <v>530</v>
      </c>
      <c r="B232" s="3" t="s">
        <v>531</v>
      </c>
      <c r="D232" s="3" t="e">
        <f t="shared" si="402"/>
        <v>#REF!</v>
      </c>
      <c r="K232" s="127"/>
      <c r="L232" s="127"/>
      <c r="M232" s="127"/>
      <c r="N232" s="130"/>
      <c r="O232" s="130"/>
      <c r="P232" s="130"/>
      <c r="Q232" s="130"/>
      <c r="R232" s="37" t="s">
        <v>308</v>
      </c>
      <c r="S232" s="38" t="s">
        <v>306</v>
      </c>
      <c r="T232" s="39" t="e">
        <f>IF(T226="",IF(T$4='EandC Reporting logic (NO EDIT)'!$K$13,#REF!,""),VLOOKUP(T226,$A$1:$B$401,2,FALSE))</f>
        <v>#REF!</v>
      </c>
      <c r="U232" s="39" t="e">
        <f>IF(U226="",IF(U$4='EandC Reporting logic (NO EDIT)'!$K$13,#REF!,""),VLOOKUP(U226,$A$1:$B$401,2,FALSE))</f>
        <v>#REF!</v>
      </c>
      <c r="V232" s="39" t="e">
        <f>IF(V226="",IF(V$4='EandC Reporting logic (NO EDIT)'!$K$13,#REF!,""),VLOOKUP(V226,$A$1:$B$401,2,FALSE))</f>
        <v>#REF!</v>
      </c>
      <c r="W232" s="39" t="e">
        <f>IF(W226="",IF(W$4='EandC Reporting logic (NO EDIT)'!$K$13,#REF!,""),VLOOKUP(W226,$A$1:$B$401,2,FALSE))</f>
        <v>#REF!</v>
      </c>
      <c r="X232" s="39"/>
      <c r="Y232" s="39" t="e">
        <f t="shared" ref="Y232" si="493">IF($Q229=1,T232,"")</f>
        <v>#REF!</v>
      </c>
      <c r="Z232" s="39"/>
      <c r="AA232" s="39" t="e">
        <f t="shared" ref="AA232:AB232" si="494">IF($Q229=1,V232,"")</f>
        <v>#REF!</v>
      </c>
      <c r="AB232" s="39" t="e">
        <f t="shared" si="494"/>
        <v>#REF!</v>
      </c>
      <c r="AC232" s="39"/>
    </row>
    <row r="233" spans="1:29" ht="15" thickBot="1">
      <c r="A233" s="3" t="s">
        <v>531</v>
      </c>
      <c r="B233" s="3" t="s">
        <v>532</v>
      </c>
      <c r="D233" s="3" t="e">
        <f t="shared" si="402"/>
        <v>#REF!</v>
      </c>
      <c r="K233" s="127"/>
      <c r="L233" s="127"/>
      <c r="M233" s="127"/>
      <c r="N233" s="130"/>
      <c r="O233" s="130"/>
      <c r="P233" s="130"/>
      <c r="Q233" s="130"/>
      <c r="R233" s="37" t="s">
        <v>308</v>
      </c>
      <c r="S233" s="38" t="s">
        <v>296</v>
      </c>
      <c r="T233" s="39" t="e">
        <f t="shared" ref="T233" si="495">IF(P229="","",IF(MOD(P229,4)=0, "CY" &amp; ($G$2-1+P229/4), ""))</f>
        <v>#REF!</v>
      </c>
      <c r="U233" s="39"/>
      <c r="V233" s="39"/>
      <c r="W233" s="39"/>
      <c r="X233" s="39"/>
      <c r="Y233" s="39" t="e">
        <f t="shared" ref="Y233" si="496">IF($Q229=1,T233,"")</f>
        <v>#REF!</v>
      </c>
      <c r="Z233" s="39"/>
      <c r="AA233" s="39"/>
      <c r="AB233" s="39"/>
      <c r="AC233" s="39"/>
    </row>
    <row r="234" spans="1:29">
      <c r="A234" s="3" t="s">
        <v>532</v>
      </c>
      <c r="B234" s="3" t="s">
        <v>533</v>
      </c>
      <c r="D234" s="3" t="e">
        <f t="shared" si="402"/>
        <v>#REF!</v>
      </c>
      <c r="K234" s="128"/>
      <c r="L234" s="128"/>
      <c r="M234" s="128"/>
      <c r="N234" s="131"/>
      <c r="O234" s="131"/>
      <c r="P234" s="131"/>
      <c r="Q234" s="131"/>
      <c r="R234" s="40" t="s">
        <v>300</v>
      </c>
      <c r="S234" s="41" t="s">
        <v>298</v>
      </c>
      <c r="T234" s="42" t="e">
        <f t="shared" ref="T234" si="497">IF(MOD(O229,4)=0, "DY" &amp; O229/4, "")</f>
        <v>#REF!</v>
      </c>
      <c r="U234" s="42"/>
      <c r="V234" s="42"/>
      <c r="W234" s="42"/>
      <c r="X234" s="42"/>
      <c r="Y234" s="42" t="e">
        <f t="shared" ref="Y234" si="498">IF($Q229=1,T234,"")</f>
        <v>#REF!</v>
      </c>
      <c r="Z234" s="42"/>
      <c r="AA234" s="42"/>
      <c r="AB234" s="42"/>
      <c r="AC234" s="42"/>
    </row>
    <row r="235" spans="1:29" ht="15" thickBot="1">
      <c r="A235" s="3" t="s">
        <v>533</v>
      </c>
      <c r="B235" s="3" t="s">
        <v>534</v>
      </c>
      <c r="D235" s="3" t="e">
        <f t="shared" si="402"/>
        <v>#REF!</v>
      </c>
      <c r="K235" s="126" t="e">
        <f>EDATE(K229,3)</f>
        <v>#REF!</v>
      </c>
      <c r="L235" s="126" t="e">
        <f>IF(L229="","",EDATE(L229,3))</f>
        <v>#REF!</v>
      </c>
      <c r="M235" s="126" t="e">
        <f>IF(M229="","",(EDATE(M229,3)))</f>
        <v>#REF!</v>
      </c>
      <c r="N235" s="129">
        <f>COUNT($K$7:K240)</f>
        <v>0</v>
      </c>
      <c r="O235" s="129" t="e">
        <f t="shared" ref="O235" si="499">N235+$H$4</f>
        <v>#REF!</v>
      </c>
      <c r="P235" s="129" t="e">
        <f>IF(P229="",IF($T$5=K235,4,""),P229+1)</f>
        <v>#REF!</v>
      </c>
      <c r="Q235" s="129" t="e">
        <f>IF(N235&lt;=$E$2,1,0)</f>
        <v>#REF!</v>
      </c>
      <c r="R235" s="34" t="s">
        <v>300</v>
      </c>
      <c r="S235" s="35" t="s">
        <v>312</v>
      </c>
      <c r="T235" s="39" t="e">
        <f>IF(T229="",IF(T$3='EandC Reporting logic (NO EDIT)'!$K$13,#REF!,""),VLOOKUP(T229,$A$1:$B$401,2,FALSE))</f>
        <v>#REF!</v>
      </c>
      <c r="U235" s="39" t="e">
        <f>IF(U229="",IF(U$3='EandC Reporting logic (NO EDIT)'!$K$13,#REF!,""),VLOOKUP(U229,$A$1:$B$401,2,FALSE))</f>
        <v>#REF!</v>
      </c>
      <c r="V235" s="39" t="e">
        <f>IF(V229="",IF(V$3='EandC Reporting logic (NO EDIT)'!$K$13,#REF!,""),VLOOKUP(V229,$A$1:$B$401,2,FALSE))</f>
        <v>#REF!</v>
      </c>
      <c r="W235" s="39" t="e">
        <f>IF(W229="",IF(W$3='EandC Reporting logic (NO EDIT)'!$K$13,#REF!,""),VLOOKUP(W229,$A$1:$B$401,2,FALSE))</f>
        <v>#REF!</v>
      </c>
      <c r="X235" s="39"/>
      <c r="Y235" s="39" t="e">
        <f t="shared" ref="Y235" si="500">IF($Q235=1,T235,"")</f>
        <v>#REF!</v>
      </c>
      <c r="Z235" s="39" t="e">
        <f t="shared" ref="Z235" si="501">IF($Q235=1,U235,"")</f>
        <v>#REF!</v>
      </c>
      <c r="AA235" s="39" t="e">
        <f t="shared" ref="AA235" si="502">IF($Q235=1,V235,"")</f>
        <v>#REF!</v>
      </c>
      <c r="AB235" s="39" t="e">
        <f t="shared" ref="AB235" si="503">IF($Q235=1,W235,"")</f>
        <v>#REF!</v>
      </c>
      <c r="AC235" s="39"/>
    </row>
    <row r="236" spans="1:29" ht="15" thickBot="1">
      <c r="A236" s="3" t="s">
        <v>534</v>
      </c>
      <c r="B236" s="3" t="s">
        <v>535</v>
      </c>
      <c r="D236" s="3" t="e">
        <f t="shared" si="402"/>
        <v>#REF!</v>
      </c>
      <c r="K236" s="127"/>
      <c r="L236" s="127"/>
      <c r="M236" s="127"/>
      <c r="N236" s="130"/>
      <c r="O236" s="130"/>
      <c r="P236" s="130"/>
      <c r="Q236" s="130"/>
      <c r="R236" s="37" t="s">
        <v>303</v>
      </c>
      <c r="S236" s="38" t="s">
        <v>304</v>
      </c>
      <c r="T236" s="39" t="e">
        <f>IF(T230="",IF(T$3='EandC Reporting logic (NO EDIT)'!$K$13,#REF!,""),VLOOKUP(T230,$A$1:$B$401,2,FALSE))</f>
        <v>#REF!</v>
      </c>
      <c r="U236" s="39" t="e">
        <f>IF(U230="",IF(U$3='EandC Reporting logic (NO EDIT)'!$K$13,#REF!,""),VLOOKUP(U230,$A$1:$B$401,2,FALSE))</f>
        <v>#REF!</v>
      </c>
      <c r="V236" s="39" t="e">
        <f>IF(V230="",IF(V$3='EandC Reporting logic (NO EDIT)'!$K$13,#REF!,""),VLOOKUP(V230,$A$1:$B$401,2,FALSE))</f>
        <v>#REF!</v>
      </c>
      <c r="W236" s="39" t="e">
        <f>IF(W230="",IF(W$3='EandC Reporting logic (NO EDIT)'!$K$13,#REF!,""),VLOOKUP(W230,$A$1:$B$401,2,FALSE))</f>
        <v>#REF!</v>
      </c>
      <c r="X236" s="39"/>
      <c r="Y236" s="39" t="e">
        <f t="shared" ref="Y236" si="504">IF($Q235=1,T236,"")</f>
        <v>#REF!</v>
      </c>
      <c r="Z236" s="39" t="e">
        <f t="shared" ref="Z236" si="505">IF($Q235=1,U236,"")</f>
        <v>#REF!</v>
      </c>
      <c r="AA236" s="39"/>
      <c r="AB236" s="39" t="e">
        <f t="shared" ref="AB236" si="506">IF($Q235=1,W236,"")</f>
        <v>#REF!</v>
      </c>
      <c r="AC236" s="39"/>
    </row>
    <row r="237" spans="1:29" ht="15" thickBot="1">
      <c r="A237" s="3" t="s">
        <v>535</v>
      </c>
      <c r="B237" s="3" t="s">
        <v>536</v>
      </c>
      <c r="D237" s="3" t="e">
        <f t="shared" si="402"/>
        <v>#REF!</v>
      </c>
      <c r="K237" s="127"/>
      <c r="L237" s="127"/>
      <c r="M237" s="127"/>
      <c r="N237" s="130"/>
      <c r="O237" s="130"/>
      <c r="P237" s="130"/>
      <c r="Q237" s="130"/>
      <c r="R237" s="37" t="s">
        <v>300</v>
      </c>
      <c r="S237" s="38" t="s">
        <v>306</v>
      </c>
      <c r="T237" s="39" t="e">
        <f>IF(T231="",IF(T$3='EandC Reporting logic (NO EDIT)'!$K$13,#REF!,""),VLOOKUP(T231,$A$1:$B$401,2,FALSE))</f>
        <v>#REF!</v>
      </c>
      <c r="U237" s="39" t="e">
        <f>IF(U231="",IF(U$3='EandC Reporting logic (NO EDIT)'!$K$13,#REF!,""),VLOOKUP(U231,$A$1:$B$401,2,FALSE))</f>
        <v>#REF!</v>
      </c>
      <c r="V237" s="39" t="e">
        <f>IF(V231="",IF(V$3='EandC Reporting logic (NO EDIT)'!$K$13,#REF!,""),VLOOKUP(V231,$A$1:$B$401,2,FALSE))</f>
        <v>#REF!</v>
      </c>
      <c r="W237" s="39" t="e">
        <f>IF(W231="",IF(W$3='EandC Reporting logic (NO EDIT)'!$K$13,#REF!,""),VLOOKUP(W231,$A$1:$B$401,2,FALSE))</f>
        <v>#REF!</v>
      </c>
      <c r="X237" s="39"/>
      <c r="Y237" s="39" t="e">
        <f t="shared" ref="Y237" si="507">IF($Q235=1,T237,"")</f>
        <v>#REF!</v>
      </c>
      <c r="Z237" s="39"/>
      <c r="AA237" s="39"/>
      <c r="AB237" s="39"/>
      <c r="AC237" s="39"/>
    </row>
    <row r="238" spans="1:29" ht="15" thickBot="1">
      <c r="A238" s="3" t="s">
        <v>536</v>
      </c>
      <c r="B238" s="3" t="s">
        <v>537</v>
      </c>
      <c r="D238" s="3" t="e">
        <f t="shared" si="402"/>
        <v>#REF!</v>
      </c>
      <c r="K238" s="127"/>
      <c r="L238" s="127"/>
      <c r="M238" s="127"/>
      <c r="N238" s="130"/>
      <c r="O238" s="130"/>
      <c r="P238" s="130"/>
      <c r="Q238" s="130"/>
      <c r="R238" s="37" t="s">
        <v>308</v>
      </c>
      <c r="S238" s="38" t="s">
        <v>306</v>
      </c>
      <c r="T238" s="39" t="e">
        <f>IF(T232="",IF(T$4='EandC Reporting logic (NO EDIT)'!$K$13,#REF!,""),VLOOKUP(T232,$A$1:$B$401,2,FALSE))</f>
        <v>#REF!</v>
      </c>
      <c r="U238" s="39" t="e">
        <f>IF(U232="",IF(U$4='EandC Reporting logic (NO EDIT)'!$K$13,#REF!,""),VLOOKUP(U232,$A$1:$B$401,2,FALSE))</f>
        <v>#REF!</v>
      </c>
      <c r="V238" s="39" t="e">
        <f>IF(V232="",IF(V$4='EandC Reporting logic (NO EDIT)'!$K$13,#REF!,""),VLOOKUP(V232,$A$1:$B$401,2,FALSE))</f>
        <v>#REF!</v>
      </c>
      <c r="W238" s="39" t="e">
        <f>IF(W232="",IF(W$4='EandC Reporting logic (NO EDIT)'!$K$13,#REF!,""),VLOOKUP(W232,$A$1:$B$401,2,FALSE))</f>
        <v>#REF!</v>
      </c>
      <c r="X238" s="39"/>
      <c r="Y238" s="39" t="e">
        <f t="shared" ref="Y238" si="508">IF($Q235=1,T238,"")</f>
        <v>#REF!</v>
      </c>
      <c r="Z238" s="39"/>
      <c r="AA238" s="39" t="e">
        <f t="shared" ref="AA238:AB238" si="509">IF($Q235=1,V238,"")</f>
        <v>#REF!</v>
      </c>
      <c r="AB238" s="39" t="e">
        <f t="shared" si="509"/>
        <v>#REF!</v>
      </c>
      <c r="AC238" s="39"/>
    </row>
    <row r="239" spans="1:29" ht="15" thickBot="1">
      <c r="A239" s="3" t="s">
        <v>537</v>
      </c>
      <c r="B239" s="3" t="s">
        <v>538</v>
      </c>
      <c r="D239" s="3" t="e">
        <f t="shared" si="402"/>
        <v>#REF!</v>
      </c>
      <c r="K239" s="127"/>
      <c r="L239" s="127"/>
      <c r="M239" s="127"/>
      <c r="N239" s="130"/>
      <c r="O239" s="130"/>
      <c r="P239" s="130"/>
      <c r="Q239" s="130"/>
      <c r="R239" s="37" t="s">
        <v>308</v>
      </c>
      <c r="S239" s="38" t="s">
        <v>296</v>
      </c>
      <c r="T239" s="39" t="e">
        <f t="shared" ref="T239" si="510">IF(P235="","",IF(MOD(P235,4)=0, "CY" &amp; ($G$2-1+P235/4), ""))</f>
        <v>#REF!</v>
      </c>
      <c r="U239" s="39"/>
      <c r="V239" s="39"/>
      <c r="W239" s="39"/>
      <c r="X239" s="39"/>
      <c r="Y239" s="39" t="e">
        <f t="shared" ref="Y239" si="511">IF($Q235=1,T239,"")</f>
        <v>#REF!</v>
      </c>
      <c r="Z239" s="39"/>
      <c r="AA239" s="39"/>
      <c r="AB239" s="39"/>
      <c r="AC239" s="39"/>
    </row>
    <row r="240" spans="1:29">
      <c r="A240" s="3" t="s">
        <v>538</v>
      </c>
      <c r="B240" s="3" t="s">
        <v>539</v>
      </c>
      <c r="D240" s="3" t="e">
        <f t="shared" si="402"/>
        <v>#REF!</v>
      </c>
      <c r="K240" s="128"/>
      <c r="L240" s="128"/>
      <c r="M240" s="128"/>
      <c r="N240" s="131"/>
      <c r="O240" s="131"/>
      <c r="P240" s="131"/>
      <c r="Q240" s="131"/>
      <c r="R240" s="40" t="s">
        <v>300</v>
      </c>
      <c r="S240" s="41" t="s">
        <v>298</v>
      </c>
      <c r="T240" s="42" t="e">
        <f t="shared" ref="T240" si="512">IF(MOD(O235,4)=0, "DY" &amp; O235/4, "")</f>
        <v>#REF!</v>
      </c>
      <c r="U240" s="42"/>
      <c r="V240" s="42"/>
      <c r="W240" s="42"/>
      <c r="X240" s="42"/>
      <c r="Y240" s="42" t="e">
        <f t="shared" ref="Y240" si="513">IF($Q235=1,T240,"")</f>
        <v>#REF!</v>
      </c>
      <c r="Z240" s="42"/>
      <c r="AA240" s="42"/>
      <c r="AB240" s="42"/>
      <c r="AC240" s="42"/>
    </row>
    <row r="241" spans="1:29" ht="15" thickBot="1">
      <c r="A241" s="3" t="s">
        <v>539</v>
      </c>
      <c r="B241" s="3" t="s">
        <v>540</v>
      </c>
      <c r="D241" s="3" t="e">
        <f t="shared" si="402"/>
        <v>#REF!</v>
      </c>
      <c r="K241" s="126" t="e">
        <f>EDATE(K235,3)</f>
        <v>#REF!</v>
      </c>
      <c r="L241" s="126" t="e">
        <f>IF(L235="","",EDATE(L235,3))</f>
        <v>#REF!</v>
      </c>
      <c r="M241" s="126" t="e">
        <f>IF(M235="","",(EDATE(M235,3)))</f>
        <v>#REF!</v>
      </c>
      <c r="N241" s="129">
        <f>COUNT($K$7:K246)</f>
        <v>0</v>
      </c>
      <c r="O241" s="129" t="e">
        <f t="shared" ref="O241" si="514">N241+$H$4</f>
        <v>#REF!</v>
      </c>
      <c r="P241" s="129" t="e">
        <f>IF(P235="",IF($T$5=K241,4,""),P235+1)</f>
        <v>#REF!</v>
      </c>
      <c r="Q241" s="129" t="e">
        <f>IF(N241&lt;=$E$2,1,0)</f>
        <v>#REF!</v>
      </c>
      <c r="R241" s="34" t="s">
        <v>300</v>
      </c>
      <c r="S241" s="35" t="s">
        <v>312</v>
      </c>
      <c r="T241" s="36" t="e">
        <f>IF(T235="",IF(T$3='EandC Reporting logic (NO EDIT)'!$K$13,#REF!,""),VLOOKUP(T235,$A$1:$B$401,2,FALSE))</f>
        <v>#REF!</v>
      </c>
      <c r="U241" s="36" t="e">
        <f>IF(U235="",IF(U$3='EandC Reporting logic (NO EDIT)'!$K$13,#REF!,""),VLOOKUP(U235,$A$1:$B$401,2,FALSE))</f>
        <v>#REF!</v>
      </c>
      <c r="V241" s="36" t="e">
        <f>IF(V235="",IF(V$3='EandC Reporting logic (NO EDIT)'!$K$13,#REF!,""),VLOOKUP(V235,$A$1:$B$401,2,FALSE))</f>
        <v>#REF!</v>
      </c>
      <c r="W241" s="36" t="e">
        <f>IF(W235="",IF(W$3='EandC Reporting logic (NO EDIT)'!$K$13,#REF!,""),VLOOKUP(W235,$A$1:$B$401,2,FALSE))</f>
        <v>#REF!</v>
      </c>
      <c r="X241" s="36"/>
      <c r="Y241" s="36" t="e">
        <f t="shared" ref="Y241" si="515">IF($Q241=1,T241,"")</f>
        <v>#REF!</v>
      </c>
      <c r="Z241" s="36" t="e">
        <f t="shared" ref="Z241" si="516">IF($Q241=1,U241,"")</f>
        <v>#REF!</v>
      </c>
      <c r="AA241" s="36" t="e">
        <f t="shared" ref="AA241" si="517">IF($Q241=1,V241,"")</f>
        <v>#REF!</v>
      </c>
      <c r="AB241" s="36" t="e">
        <f t="shared" ref="AB241" si="518">IF($Q241=1,W241,"")</f>
        <v>#REF!</v>
      </c>
      <c r="AC241" s="36"/>
    </row>
    <row r="242" spans="1:29" ht="15" thickBot="1">
      <c r="A242" s="3" t="s">
        <v>540</v>
      </c>
      <c r="B242" s="3" t="s">
        <v>541</v>
      </c>
      <c r="D242" s="3" t="e">
        <f t="shared" si="402"/>
        <v>#REF!</v>
      </c>
      <c r="K242" s="127"/>
      <c r="L242" s="127"/>
      <c r="M242" s="127"/>
      <c r="N242" s="130"/>
      <c r="O242" s="130"/>
      <c r="P242" s="130"/>
      <c r="Q242" s="130"/>
      <c r="R242" s="37" t="s">
        <v>303</v>
      </c>
      <c r="S242" s="38" t="s">
        <v>304</v>
      </c>
      <c r="T242" s="39" t="e">
        <f>IF(T236="",IF(T$3='EandC Reporting logic (NO EDIT)'!$K$13,#REF!,""),VLOOKUP(T236,$A$1:$B$401,2,FALSE))</f>
        <v>#REF!</v>
      </c>
      <c r="U242" s="39" t="e">
        <f>IF(U236="",IF(U$3='EandC Reporting logic (NO EDIT)'!$K$13,#REF!,""),VLOOKUP(U236,$A$1:$B$401,2,FALSE))</f>
        <v>#REF!</v>
      </c>
      <c r="V242" s="39" t="e">
        <f>IF(V236="",IF(V$3='EandC Reporting logic (NO EDIT)'!$K$13,#REF!,""),VLOOKUP(V236,$A$1:$B$401,2,FALSE))</f>
        <v>#REF!</v>
      </c>
      <c r="W242" s="39" t="e">
        <f>IF(W236="",IF(W$3='EandC Reporting logic (NO EDIT)'!$K$13,#REF!,""),VLOOKUP(W236,$A$1:$B$401,2,FALSE))</f>
        <v>#REF!</v>
      </c>
      <c r="X242" s="39"/>
      <c r="Y242" s="39" t="e">
        <f t="shared" ref="Y242" si="519">IF($Q241=1,T242,"")</f>
        <v>#REF!</v>
      </c>
      <c r="Z242" s="39" t="e">
        <f t="shared" ref="Z242" si="520">IF($Q241=1,U242,"")</f>
        <v>#REF!</v>
      </c>
      <c r="AA242" s="39"/>
      <c r="AB242" s="39" t="e">
        <f t="shared" ref="AB242" si="521">IF($Q241=1,W242,"")</f>
        <v>#REF!</v>
      </c>
      <c r="AC242" s="39"/>
    </row>
    <row r="243" spans="1:29" ht="15" thickBot="1">
      <c r="A243" s="3" t="s">
        <v>541</v>
      </c>
      <c r="B243" s="3" t="s">
        <v>542</v>
      </c>
      <c r="D243" s="3" t="e">
        <f t="shared" si="402"/>
        <v>#REF!</v>
      </c>
      <c r="K243" s="127"/>
      <c r="L243" s="127"/>
      <c r="M243" s="127"/>
      <c r="N243" s="130"/>
      <c r="O243" s="130"/>
      <c r="P243" s="130"/>
      <c r="Q243" s="130"/>
      <c r="R243" s="37" t="s">
        <v>300</v>
      </c>
      <c r="S243" s="38" t="s">
        <v>306</v>
      </c>
      <c r="T243" s="39" t="e">
        <f>IF(T237="",IF(T$3='EandC Reporting logic (NO EDIT)'!$K$13,#REF!,""),VLOOKUP(T237,$A$1:$B$401,2,FALSE))</f>
        <v>#REF!</v>
      </c>
      <c r="U243" s="39" t="e">
        <f>IF(U237="",IF(U$3='EandC Reporting logic (NO EDIT)'!$K$13,#REF!,""),VLOOKUP(U237,$A$1:$B$401,2,FALSE))</f>
        <v>#REF!</v>
      </c>
      <c r="V243" s="39" t="e">
        <f>IF(V237="",IF(V$3='EandC Reporting logic (NO EDIT)'!$K$13,#REF!,""),VLOOKUP(V237,$A$1:$B$401,2,FALSE))</f>
        <v>#REF!</v>
      </c>
      <c r="W243" s="39" t="e">
        <f>IF(W237="",IF(W$3='EandC Reporting logic (NO EDIT)'!$K$13,#REF!,""),VLOOKUP(W237,$A$1:$B$401,2,FALSE))</f>
        <v>#REF!</v>
      </c>
      <c r="X243" s="39"/>
      <c r="Y243" s="39" t="e">
        <f t="shared" ref="Y243" si="522">IF($Q241=1,T243,"")</f>
        <v>#REF!</v>
      </c>
      <c r="Z243" s="39"/>
      <c r="AA243" s="39"/>
      <c r="AB243" s="39"/>
      <c r="AC243" s="39"/>
    </row>
    <row r="244" spans="1:29" ht="15" thickBot="1">
      <c r="A244" s="3" t="s">
        <v>542</v>
      </c>
      <c r="B244" s="3" t="s">
        <v>543</v>
      </c>
      <c r="D244" s="3" t="e">
        <f t="shared" si="402"/>
        <v>#REF!</v>
      </c>
      <c r="K244" s="127"/>
      <c r="L244" s="127"/>
      <c r="M244" s="127"/>
      <c r="N244" s="130"/>
      <c r="O244" s="130"/>
      <c r="P244" s="130"/>
      <c r="Q244" s="130"/>
      <c r="R244" s="37" t="s">
        <v>308</v>
      </c>
      <c r="S244" s="38" t="s">
        <v>306</v>
      </c>
      <c r="T244" s="39" t="e">
        <f>IF(T238="",IF(T$4='EandC Reporting logic (NO EDIT)'!$K$13,#REF!,""),VLOOKUP(T238,$A$1:$B$401,2,FALSE))</f>
        <v>#REF!</v>
      </c>
      <c r="U244" s="39" t="e">
        <f>IF(U238="",IF(U$4='EandC Reporting logic (NO EDIT)'!$K$13,#REF!,""),VLOOKUP(U238,$A$1:$B$401,2,FALSE))</f>
        <v>#REF!</v>
      </c>
      <c r="V244" s="39" t="e">
        <f>IF(V238="",IF(V$4='EandC Reporting logic (NO EDIT)'!$K$13,#REF!,""),VLOOKUP(V238,$A$1:$B$401,2,FALSE))</f>
        <v>#REF!</v>
      </c>
      <c r="W244" s="39" t="e">
        <f>IF(W238="",IF(W$4='EandC Reporting logic (NO EDIT)'!$K$13,#REF!,""),VLOOKUP(W238,$A$1:$B$401,2,FALSE))</f>
        <v>#REF!</v>
      </c>
      <c r="X244" s="39"/>
      <c r="Y244" s="39" t="e">
        <f t="shared" ref="Y244" si="523">IF($Q241=1,T244,"")</f>
        <v>#REF!</v>
      </c>
      <c r="Z244" s="39"/>
      <c r="AA244" s="39" t="e">
        <f t="shared" ref="AA244:AB244" si="524">IF($Q241=1,V244,"")</f>
        <v>#REF!</v>
      </c>
      <c r="AB244" s="39" t="e">
        <f t="shared" si="524"/>
        <v>#REF!</v>
      </c>
      <c r="AC244" s="39"/>
    </row>
    <row r="245" spans="1:29" ht="15" thickBot="1">
      <c r="A245" s="3" t="s">
        <v>543</v>
      </c>
      <c r="B245" s="3" t="s">
        <v>544</v>
      </c>
      <c r="D245" s="3" t="e">
        <f t="shared" si="402"/>
        <v>#REF!</v>
      </c>
      <c r="K245" s="127"/>
      <c r="L245" s="127"/>
      <c r="M245" s="127"/>
      <c r="N245" s="130"/>
      <c r="O245" s="130"/>
      <c r="P245" s="130"/>
      <c r="Q245" s="130"/>
      <c r="R245" s="37" t="s">
        <v>308</v>
      </c>
      <c r="S245" s="38" t="s">
        <v>296</v>
      </c>
      <c r="T245" s="39" t="e">
        <f t="shared" ref="T245" si="525">IF(P241="","",IF(MOD(P241,4)=0, "CY" &amp; ($G$2-1+P241/4), ""))</f>
        <v>#REF!</v>
      </c>
      <c r="U245" s="39"/>
      <c r="V245" s="39"/>
      <c r="W245" s="39"/>
      <c r="X245" s="39"/>
      <c r="Y245" s="39" t="e">
        <f t="shared" ref="Y245" si="526">IF($Q241=1,T245,"")</f>
        <v>#REF!</v>
      </c>
      <c r="Z245" s="39"/>
      <c r="AA245" s="39"/>
      <c r="AB245" s="39"/>
      <c r="AC245" s="39"/>
    </row>
    <row r="246" spans="1:29">
      <c r="A246" s="3" t="s">
        <v>544</v>
      </c>
      <c r="B246" s="3" t="s">
        <v>545</v>
      </c>
      <c r="D246" s="3" t="e">
        <f t="shared" si="402"/>
        <v>#REF!</v>
      </c>
      <c r="K246" s="128"/>
      <c r="L246" s="128"/>
      <c r="M246" s="128"/>
      <c r="N246" s="131"/>
      <c r="O246" s="131"/>
      <c r="P246" s="131"/>
      <c r="Q246" s="131"/>
      <c r="R246" s="40" t="s">
        <v>300</v>
      </c>
      <c r="S246" s="41" t="s">
        <v>298</v>
      </c>
      <c r="T246" s="42" t="e">
        <f t="shared" ref="T246" si="527">IF(MOD(O241,4)=0, "DY" &amp; O241/4, "")</f>
        <v>#REF!</v>
      </c>
      <c r="U246" s="42"/>
      <c r="V246" s="42"/>
      <c r="W246" s="42"/>
      <c r="X246" s="42"/>
      <c r="Y246" s="42" t="e">
        <f t="shared" ref="Y246" si="528">IF($Q241=1,T246,"")</f>
        <v>#REF!</v>
      </c>
      <c r="Z246" s="42"/>
      <c r="AA246" s="42"/>
      <c r="AB246" s="42"/>
      <c r="AC246" s="42"/>
    </row>
    <row r="247" spans="1:29" ht="15" thickBot="1">
      <c r="A247" s="3" t="s">
        <v>545</v>
      </c>
      <c r="B247" s="3" t="s">
        <v>546</v>
      </c>
      <c r="D247" s="3" t="e">
        <f t="shared" si="402"/>
        <v>#REF!</v>
      </c>
      <c r="K247" s="133" t="e">
        <f>EDATE(K241,3)</f>
        <v>#REF!</v>
      </c>
      <c r="L247" s="133" t="e">
        <f>IF(L241="","",EDATE(L241,3))</f>
        <v>#REF!</v>
      </c>
      <c r="M247" s="133" t="e">
        <f>IF(M241="","",(EDATE(M241,3)))</f>
        <v>#REF!</v>
      </c>
      <c r="N247" s="136">
        <f>COUNT($K$7:K252)</f>
        <v>0</v>
      </c>
      <c r="O247" s="136" t="e">
        <f t="shared" ref="O247" si="529">N247+$H$4</f>
        <v>#REF!</v>
      </c>
      <c r="P247" s="136" t="e">
        <f>IF(P241="",IF($T$5=K247,4,""),P241+1)</f>
        <v>#REF!</v>
      </c>
      <c r="Q247" s="136" t="e">
        <f>IF(N247&lt;=$E$2,1,0)</f>
        <v>#REF!</v>
      </c>
      <c r="R247" s="20" t="s">
        <v>300</v>
      </c>
      <c r="S247" s="21" t="s">
        <v>312</v>
      </c>
      <c r="T247" s="22" t="e">
        <f>IF(T241="",IF(T$3='EandC Reporting logic (NO EDIT)'!$K$13,#REF!,""),VLOOKUP(T241,$A$1:$B$401,2,FALSE))</f>
        <v>#REF!</v>
      </c>
      <c r="U247" s="22" t="e">
        <f>IF(U241="",IF(U$3='EandC Reporting logic (NO EDIT)'!$K$13,#REF!,""),VLOOKUP(U241,$A$1:$B$401,2,FALSE))</f>
        <v>#REF!</v>
      </c>
      <c r="V247" s="22" t="e">
        <f>IF(V241="",IF(V$3='EandC Reporting logic (NO EDIT)'!$K$13,#REF!,""),VLOOKUP(V241,$A$1:$B$401,2,FALSE))</f>
        <v>#REF!</v>
      </c>
      <c r="W247" s="22" t="e">
        <f>IF(W241="",IF(W$3='EandC Reporting logic (NO EDIT)'!$K$13,#REF!,""),VLOOKUP(W241,$A$1:$B$401,2,FALSE))</f>
        <v>#REF!</v>
      </c>
      <c r="X247" s="22"/>
      <c r="Y247" s="22" t="e">
        <f t="shared" ref="Y247" si="530">IF($Q247=1,T247,"")</f>
        <v>#REF!</v>
      </c>
      <c r="Z247" s="22" t="e">
        <f t="shared" ref="Z247" si="531">IF($Q247=1,U247,"")</f>
        <v>#REF!</v>
      </c>
      <c r="AA247" s="22" t="e">
        <f t="shared" ref="AA247" si="532">IF($Q247=1,V247,"")</f>
        <v>#REF!</v>
      </c>
      <c r="AB247" s="22" t="e">
        <f t="shared" ref="AB247" si="533">IF($Q247=1,W247,"")</f>
        <v>#REF!</v>
      </c>
      <c r="AC247" s="22"/>
    </row>
    <row r="248" spans="1:29" ht="15" thickBot="1">
      <c r="A248" s="3" t="s">
        <v>546</v>
      </c>
      <c r="B248" s="3" t="s">
        <v>547</v>
      </c>
      <c r="D248" s="3" t="e">
        <f t="shared" si="402"/>
        <v>#REF!</v>
      </c>
      <c r="K248" s="133"/>
      <c r="L248" s="133"/>
      <c r="M248" s="133"/>
      <c r="N248" s="136"/>
      <c r="O248" s="136"/>
      <c r="P248" s="136"/>
      <c r="Q248" s="136"/>
      <c r="R248" s="23" t="s">
        <v>303</v>
      </c>
      <c r="S248" s="24" t="s">
        <v>304</v>
      </c>
      <c r="T248" s="25" t="e">
        <f>IF(T242="",IF(T$3='EandC Reporting logic (NO EDIT)'!$K$13,#REF!,""),VLOOKUP(T242,$A$1:$B$401,2,FALSE))</f>
        <v>#REF!</v>
      </c>
      <c r="U248" s="25" t="e">
        <f>IF(U242="",IF(U$3='EandC Reporting logic (NO EDIT)'!$K$13,#REF!,""),VLOOKUP(U242,$A$1:$B$401,2,FALSE))</f>
        <v>#REF!</v>
      </c>
      <c r="V248" s="25" t="e">
        <f>IF(V242="",IF(V$3='EandC Reporting logic (NO EDIT)'!$K$13,#REF!,""),VLOOKUP(V242,$A$1:$B$401,2,FALSE))</f>
        <v>#REF!</v>
      </c>
      <c r="W248" s="25" t="e">
        <f>IF(W242="",IF(W$3='EandC Reporting logic (NO EDIT)'!$K$13,#REF!,""),VLOOKUP(W242,$A$1:$B$401,2,FALSE))</f>
        <v>#REF!</v>
      </c>
      <c r="X248" s="25"/>
      <c r="Y248" s="25" t="e">
        <f t="shared" ref="Y248" si="534">IF($Q247=1,T248,"")</f>
        <v>#REF!</v>
      </c>
      <c r="Z248" s="25" t="e">
        <f t="shared" ref="Z248" si="535">IF($Q247=1,U248,"")</f>
        <v>#REF!</v>
      </c>
      <c r="AA248" s="25"/>
      <c r="AB248" s="25" t="e">
        <f t="shared" ref="AB248" si="536">IF($Q247=1,W248,"")</f>
        <v>#REF!</v>
      </c>
      <c r="AC248" s="25"/>
    </row>
    <row r="249" spans="1:29" ht="15" thickBot="1">
      <c r="A249" s="3" t="s">
        <v>547</v>
      </c>
      <c r="B249" s="3" t="s">
        <v>548</v>
      </c>
      <c r="D249" s="3" t="e">
        <f t="shared" si="402"/>
        <v>#REF!</v>
      </c>
      <c r="K249" s="133"/>
      <c r="L249" s="133"/>
      <c r="M249" s="133"/>
      <c r="N249" s="136"/>
      <c r="O249" s="136"/>
      <c r="P249" s="136"/>
      <c r="Q249" s="136"/>
      <c r="R249" s="23" t="s">
        <v>300</v>
      </c>
      <c r="S249" s="24" t="s">
        <v>306</v>
      </c>
      <c r="T249" s="25" t="e">
        <f>IF(T243="",IF(T$3='EandC Reporting logic (NO EDIT)'!$K$13,#REF!,""),VLOOKUP(T243,$A$1:$B$401,2,FALSE))</f>
        <v>#REF!</v>
      </c>
      <c r="U249" s="25" t="e">
        <f>IF(U243="",IF(U$3='EandC Reporting logic (NO EDIT)'!$K$13,#REF!,""),VLOOKUP(U243,$A$1:$B$401,2,FALSE))</f>
        <v>#REF!</v>
      </c>
      <c r="V249" s="25" t="e">
        <f>IF(V243="",IF(V$3='EandC Reporting logic (NO EDIT)'!$K$13,#REF!,""),VLOOKUP(V243,$A$1:$B$401,2,FALSE))</f>
        <v>#REF!</v>
      </c>
      <c r="W249" s="25" t="e">
        <f>IF(W243="",IF(W$3='EandC Reporting logic (NO EDIT)'!$K$13,#REF!,""),VLOOKUP(W243,$A$1:$B$401,2,FALSE))</f>
        <v>#REF!</v>
      </c>
      <c r="X249" s="25"/>
      <c r="Y249" s="25" t="e">
        <f t="shared" ref="Y249" si="537">IF($Q247=1,T249,"")</f>
        <v>#REF!</v>
      </c>
      <c r="Z249" s="25"/>
      <c r="AA249" s="25"/>
      <c r="AB249" s="25"/>
      <c r="AC249" s="25"/>
    </row>
    <row r="250" spans="1:29" ht="15" thickBot="1">
      <c r="A250" s="3" t="s">
        <v>548</v>
      </c>
      <c r="B250" s="3" t="s">
        <v>549</v>
      </c>
      <c r="D250" s="3" t="e">
        <f t="shared" si="402"/>
        <v>#REF!</v>
      </c>
      <c r="K250" s="133"/>
      <c r="L250" s="133"/>
      <c r="M250" s="133"/>
      <c r="N250" s="136"/>
      <c r="O250" s="136"/>
      <c r="P250" s="136"/>
      <c r="Q250" s="136"/>
      <c r="R250" s="23" t="s">
        <v>308</v>
      </c>
      <c r="S250" s="24" t="s">
        <v>306</v>
      </c>
      <c r="T250" s="25" t="e">
        <f>IF(T244="",IF(T$4='EandC Reporting logic (NO EDIT)'!$K$13,#REF!,""),VLOOKUP(T244,$A$1:$B$401,2,FALSE))</f>
        <v>#REF!</v>
      </c>
      <c r="U250" s="25" t="e">
        <f>IF(U244="",IF(U$4='EandC Reporting logic (NO EDIT)'!$K$13,#REF!,""),VLOOKUP(U244,$A$1:$B$401,2,FALSE))</f>
        <v>#REF!</v>
      </c>
      <c r="V250" s="25" t="e">
        <f>IF(V244="",IF(V$4='EandC Reporting logic (NO EDIT)'!$K$13,#REF!,""),VLOOKUP(V244,$A$1:$B$401,2,FALSE))</f>
        <v>#REF!</v>
      </c>
      <c r="W250" s="25" t="e">
        <f>IF(W244="",IF(W$4='EandC Reporting logic (NO EDIT)'!$K$13,#REF!,""),VLOOKUP(W244,$A$1:$B$401,2,FALSE))</f>
        <v>#REF!</v>
      </c>
      <c r="X250" s="25"/>
      <c r="Y250" s="25" t="e">
        <f t="shared" ref="Y250" si="538">IF($Q247=1,T250,"")</f>
        <v>#REF!</v>
      </c>
      <c r="Z250" s="25"/>
      <c r="AA250" s="25" t="e">
        <f t="shared" ref="AA250:AB250" si="539">IF($Q247=1,V250,"")</f>
        <v>#REF!</v>
      </c>
      <c r="AB250" s="25" t="e">
        <f t="shared" si="539"/>
        <v>#REF!</v>
      </c>
      <c r="AC250" s="25"/>
    </row>
    <row r="251" spans="1:29" ht="15" thickBot="1">
      <c r="A251" s="3" t="s">
        <v>549</v>
      </c>
      <c r="B251" s="3" t="s">
        <v>550</v>
      </c>
      <c r="D251" s="3" t="e">
        <f t="shared" si="402"/>
        <v>#REF!</v>
      </c>
      <c r="K251" s="133"/>
      <c r="L251" s="133"/>
      <c r="M251" s="133"/>
      <c r="N251" s="136"/>
      <c r="O251" s="136"/>
      <c r="P251" s="136"/>
      <c r="Q251" s="136"/>
      <c r="R251" s="23" t="s">
        <v>308</v>
      </c>
      <c r="S251" s="24" t="s">
        <v>296</v>
      </c>
      <c r="T251" s="25" t="e">
        <f t="shared" ref="T251" si="540">IF(P247="","",IF(MOD(P247,4)=0, "CY" &amp; ($G$2-1+P247/4), ""))</f>
        <v>#REF!</v>
      </c>
      <c r="U251" s="25"/>
      <c r="V251" s="25"/>
      <c r="W251" s="25"/>
      <c r="X251" s="25"/>
      <c r="Y251" s="25" t="e">
        <f t="shared" ref="Y251" si="541">IF($Q247=1,T251,"")</f>
        <v>#REF!</v>
      </c>
      <c r="Z251" s="25"/>
      <c r="AA251" s="25"/>
      <c r="AB251" s="25"/>
      <c r="AC251" s="25"/>
    </row>
    <row r="252" spans="1:29" ht="15" thickBot="1">
      <c r="A252" s="3" t="s">
        <v>550</v>
      </c>
      <c r="B252" s="3" t="s">
        <v>551</v>
      </c>
      <c r="D252" s="3" t="e">
        <f t="shared" si="402"/>
        <v>#REF!</v>
      </c>
      <c r="K252" s="134"/>
      <c r="L252" s="134"/>
      <c r="M252" s="134"/>
      <c r="N252" s="137"/>
      <c r="O252" s="137"/>
      <c r="P252" s="137"/>
      <c r="Q252" s="137"/>
      <c r="R252" s="27" t="s">
        <v>300</v>
      </c>
      <c r="S252" s="28" t="s">
        <v>298</v>
      </c>
      <c r="T252" s="25" t="e">
        <f t="shared" ref="T252" si="542">IF(MOD(O247,4)=0, "DY" &amp; O247/4, "")</f>
        <v>#REF!</v>
      </c>
      <c r="U252" s="25"/>
      <c r="V252" s="25"/>
      <c r="W252" s="25"/>
      <c r="X252" s="25"/>
      <c r="Y252" s="25" t="e">
        <f t="shared" ref="Y252" si="543">IF($Q247=1,T252,"")</f>
        <v>#REF!</v>
      </c>
      <c r="Z252" s="25"/>
      <c r="AA252" s="25"/>
      <c r="AB252" s="25"/>
      <c r="AC252" s="25"/>
    </row>
    <row r="253" spans="1:29" ht="15" thickBot="1">
      <c r="A253" s="3" t="s">
        <v>551</v>
      </c>
      <c r="B253" s="3" t="s">
        <v>552</v>
      </c>
      <c r="D253" s="3" t="e">
        <f t="shared" si="402"/>
        <v>#REF!</v>
      </c>
      <c r="K253" s="132" t="e">
        <f>EDATE(K247,3)</f>
        <v>#REF!</v>
      </c>
      <c r="L253" s="132" t="e">
        <f>IF(L247="","",EDATE(L247,3))</f>
        <v>#REF!</v>
      </c>
      <c r="M253" s="132" t="e">
        <f>IF(M247="","",(EDATE(M247,3)))</f>
        <v>#REF!</v>
      </c>
      <c r="N253" s="135">
        <f>COUNT($K$7:K258)</f>
        <v>0</v>
      </c>
      <c r="O253" s="135" t="e">
        <f t="shared" ref="O253" si="544">N253+$H$4</f>
        <v>#REF!</v>
      </c>
      <c r="P253" s="135" t="e">
        <f>IF(P247="",IF($T$5=K253,4,""),P247+1)</f>
        <v>#REF!</v>
      </c>
      <c r="Q253" s="135" t="e">
        <f>IF(N253&lt;=$E$2,1,0)</f>
        <v>#REF!</v>
      </c>
      <c r="R253" s="31" t="s">
        <v>300</v>
      </c>
      <c r="S253" s="32" t="s">
        <v>312</v>
      </c>
      <c r="T253" s="25" t="e">
        <f>IF(T247="",IF(T$3='EandC Reporting logic (NO EDIT)'!$K$13,#REF!,""),VLOOKUP(T247,$A$1:$B$401,2,FALSE))</f>
        <v>#REF!</v>
      </c>
      <c r="U253" s="25" t="e">
        <f>IF(U247="",IF(U$3='EandC Reporting logic (NO EDIT)'!$K$13,#REF!,""),VLOOKUP(U247,$A$1:$B$401,2,FALSE))</f>
        <v>#REF!</v>
      </c>
      <c r="V253" s="25" t="e">
        <f>IF(V247="",IF(V$3='EandC Reporting logic (NO EDIT)'!$K$13,#REF!,""),VLOOKUP(V247,$A$1:$B$401,2,FALSE))</f>
        <v>#REF!</v>
      </c>
      <c r="W253" s="25" t="e">
        <f>IF(W247="",IF(W$3='EandC Reporting logic (NO EDIT)'!$K$13,#REF!,""),VLOOKUP(W247,$A$1:$B$401,2,FALSE))</f>
        <v>#REF!</v>
      </c>
      <c r="X253" s="25"/>
      <c r="Y253" s="25" t="e">
        <f t="shared" ref="Y253" si="545">IF($Q253=1,T253,"")</f>
        <v>#REF!</v>
      </c>
      <c r="Z253" s="25" t="e">
        <f t="shared" ref="Z253" si="546">IF($Q253=1,U253,"")</f>
        <v>#REF!</v>
      </c>
      <c r="AA253" s="25" t="e">
        <f t="shared" ref="AA253" si="547">IF($Q253=1,V253,"")</f>
        <v>#REF!</v>
      </c>
      <c r="AB253" s="25" t="e">
        <f t="shared" ref="AB253" si="548">IF($Q253=1,W253,"")</f>
        <v>#REF!</v>
      </c>
      <c r="AC253" s="25"/>
    </row>
    <row r="254" spans="1:29" ht="15" thickBot="1">
      <c r="A254" s="3" t="s">
        <v>552</v>
      </c>
      <c r="B254" s="3" t="s">
        <v>553</v>
      </c>
      <c r="D254" s="3" t="e">
        <f t="shared" si="402"/>
        <v>#REF!</v>
      </c>
      <c r="K254" s="133"/>
      <c r="L254" s="133"/>
      <c r="M254" s="133"/>
      <c r="N254" s="136"/>
      <c r="O254" s="136"/>
      <c r="P254" s="136"/>
      <c r="Q254" s="136"/>
      <c r="R254" s="23" t="s">
        <v>303</v>
      </c>
      <c r="S254" s="24" t="s">
        <v>304</v>
      </c>
      <c r="T254" s="25" t="e">
        <f>IF(T248="",IF(T$3='EandC Reporting logic (NO EDIT)'!$K$13,#REF!,""),VLOOKUP(T248,$A$1:$B$401,2,FALSE))</f>
        <v>#REF!</v>
      </c>
      <c r="U254" s="25" t="e">
        <f>IF(U248="",IF(U$3='EandC Reporting logic (NO EDIT)'!$K$13,#REF!,""),VLOOKUP(U248,$A$1:$B$401,2,FALSE))</f>
        <v>#REF!</v>
      </c>
      <c r="V254" s="25" t="e">
        <f>IF(V248="",IF(V$3='EandC Reporting logic (NO EDIT)'!$K$13,#REF!,""),VLOOKUP(V248,$A$1:$B$401,2,FALSE))</f>
        <v>#REF!</v>
      </c>
      <c r="W254" s="25" t="e">
        <f>IF(W248="",IF(W$3='EandC Reporting logic (NO EDIT)'!$K$13,#REF!,""),VLOOKUP(W248,$A$1:$B$401,2,FALSE))</f>
        <v>#REF!</v>
      </c>
      <c r="X254" s="25"/>
      <c r="Y254" s="25" t="e">
        <f t="shared" ref="Y254" si="549">IF($Q253=1,T254,"")</f>
        <v>#REF!</v>
      </c>
      <c r="Z254" s="25" t="e">
        <f t="shared" ref="Z254" si="550">IF($Q253=1,U254,"")</f>
        <v>#REF!</v>
      </c>
      <c r="AA254" s="25"/>
      <c r="AB254" s="25" t="e">
        <f t="shared" ref="AB254" si="551">IF($Q253=1,W254,"")</f>
        <v>#REF!</v>
      </c>
      <c r="AC254" s="25"/>
    </row>
    <row r="255" spans="1:29" ht="15" thickBot="1">
      <c r="A255" s="3" t="s">
        <v>553</v>
      </c>
      <c r="B255" s="3" t="s">
        <v>554</v>
      </c>
      <c r="D255" s="3" t="e">
        <f t="shared" si="402"/>
        <v>#REF!</v>
      </c>
      <c r="K255" s="133"/>
      <c r="L255" s="133"/>
      <c r="M255" s="133"/>
      <c r="N255" s="136"/>
      <c r="O255" s="136"/>
      <c r="P255" s="136"/>
      <c r="Q255" s="136"/>
      <c r="R255" s="23" t="s">
        <v>300</v>
      </c>
      <c r="S255" s="24" t="s">
        <v>306</v>
      </c>
      <c r="T255" s="25" t="e">
        <f>IF(T249="",IF(T$3='EandC Reporting logic (NO EDIT)'!$K$13,#REF!,""),VLOOKUP(T249,$A$1:$B$401,2,FALSE))</f>
        <v>#REF!</v>
      </c>
      <c r="U255" s="25" t="e">
        <f>IF(U249="",IF(U$3='EandC Reporting logic (NO EDIT)'!$K$13,#REF!,""),VLOOKUP(U249,$A$1:$B$401,2,FALSE))</f>
        <v>#REF!</v>
      </c>
      <c r="V255" s="25" t="e">
        <f>IF(V249="",IF(V$3='EandC Reporting logic (NO EDIT)'!$K$13,#REF!,""),VLOOKUP(V249,$A$1:$B$401,2,FALSE))</f>
        <v>#REF!</v>
      </c>
      <c r="W255" s="25" t="e">
        <f>IF(W249="",IF(W$3='EandC Reporting logic (NO EDIT)'!$K$13,#REF!,""),VLOOKUP(W249,$A$1:$B$401,2,FALSE))</f>
        <v>#REF!</v>
      </c>
      <c r="X255" s="25"/>
      <c r="Y255" s="25" t="e">
        <f t="shared" ref="Y255" si="552">IF($Q253=1,T255,"")</f>
        <v>#REF!</v>
      </c>
      <c r="Z255" s="25"/>
      <c r="AA255" s="25"/>
      <c r="AB255" s="25"/>
      <c r="AC255" s="25"/>
    </row>
    <row r="256" spans="1:29" ht="15" thickBot="1">
      <c r="A256" s="3" t="s">
        <v>554</v>
      </c>
      <c r="B256" s="3" t="s">
        <v>555</v>
      </c>
      <c r="D256" s="3" t="e">
        <f t="shared" si="402"/>
        <v>#REF!</v>
      </c>
      <c r="K256" s="133"/>
      <c r="L256" s="133"/>
      <c r="M256" s="133"/>
      <c r="N256" s="136"/>
      <c r="O256" s="136"/>
      <c r="P256" s="136"/>
      <c r="Q256" s="136"/>
      <c r="R256" s="23" t="s">
        <v>308</v>
      </c>
      <c r="S256" s="24" t="s">
        <v>306</v>
      </c>
      <c r="T256" s="25" t="e">
        <f>IF(T250="",IF(T$4='EandC Reporting logic (NO EDIT)'!$K$13,#REF!,""),VLOOKUP(T250,$A$1:$B$401,2,FALSE))</f>
        <v>#REF!</v>
      </c>
      <c r="U256" s="25" t="e">
        <f>IF(U250="",IF(U$4='EandC Reporting logic (NO EDIT)'!$K$13,#REF!,""),VLOOKUP(U250,$A$1:$B$401,2,FALSE))</f>
        <v>#REF!</v>
      </c>
      <c r="V256" s="25" t="e">
        <f>IF(V250="",IF(V$4='EandC Reporting logic (NO EDIT)'!$K$13,#REF!,""),VLOOKUP(V250,$A$1:$B$401,2,FALSE))</f>
        <v>#REF!</v>
      </c>
      <c r="W256" s="25" t="e">
        <f>IF(W250="",IF(W$4='EandC Reporting logic (NO EDIT)'!$K$13,#REF!,""),VLOOKUP(W250,$A$1:$B$401,2,FALSE))</f>
        <v>#REF!</v>
      </c>
      <c r="X256" s="25"/>
      <c r="Y256" s="25" t="e">
        <f t="shared" ref="Y256" si="553">IF($Q253=1,T256,"")</f>
        <v>#REF!</v>
      </c>
      <c r="Z256" s="25"/>
      <c r="AA256" s="25" t="e">
        <f t="shared" ref="AA256:AB256" si="554">IF($Q253=1,V256,"")</f>
        <v>#REF!</v>
      </c>
      <c r="AB256" s="25" t="e">
        <f t="shared" si="554"/>
        <v>#REF!</v>
      </c>
      <c r="AC256" s="25"/>
    </row>
    <row r="257" spans="1:29" ht="15" thickBot="1">
      <c r="A257" s="3" t="s">
        <v>555</v>
      </c>
      <c r="B257" s="3" t="s">
        <v>556</v>
      </c>
      <c r="D257" s="3" t="e">
        <f t="shared" si="402"/>
        <v>#REF!</v>
      </c>
      <c r="K257" s="133"/>
      <c r="L257" s="133"/>
      <c r="M257" s="133"/>
      <c r="N257" s="136"/>
      <c r="O257" s="136"/>
      <c r="P257" s="136"/>
      <c r="Q257" s="136"/>
      <c r="R257" s="23" t="s">
        <v>308</v>
      </c>
      <c r="S257" s="24" t="s">
        <v>296</v>
      </c>
      <c r="T257" s="25" t="e">
        <f t="shared" ref="T257" si="555">IF(P253="","",IF(MOD(P253,4)=0, "CY" &amp; ($G$2-1+P253/4), ""))</f>
        <v>#REF!</v>
      </c>
      <c r="U257" s="25"/>
      <c r="V257" s="25"/>
      <c r="W257" s="25"/>
      <c r="X257" s="25"/>
      <c r="Y257" s="25" t="e">
        <f t="shared" ref="Y257" si="556">IF($Q253=1,T257,"")</f>
        <v>#REF!</v>
      </c>
      <c r="Z257" s="25"/>
      <c r="AA257" s="25"/>
      <c r="AB257" s="25"/>
      <c r="AC257" s="25"/>
    </row>
    <row r="258" spans="1:29" ht="15" thickBot="1">
      <c r="A258" s="3" t="s">
        <v>556</v>
      </c>
      <c r="B258" s="3" t="s">
        <v>557</v>
      </c>
      <c r="D258" s="3" t="e">
        <f t="shared" si="402"/>
        <v>#REF!</v>
      </c>
      <c r="K258" s="134"/>
      <c r="L258" s="134"/>
      <c r="M258" s="134"/>
      <c r="N258" s="137"/>
      <c r="O258" s="137"/>
      <c r="P258" s="137"/>
      <c r="Q258" s="137"/>
      <c r="R258" s="27" t="s">
        <v>300</v>
      </c>
      <c r="S258" s="28" t="s">
        <v>298</v>
      </c>
      <c r="T258" s="25" t="e">
        <f t="shared" ref="T258" si="557">IF(MOD(O253,4)=0, "DY" &amp; O253/4, "")</f>
        <v>#REF!</v>
      </c>
      <c r="U258" s="25"/>
      <c r="V258" s="25"/>
      <c r="W258" s="25"/>
      <c r="X258" s="25"/>
      <c r="Y258" s="25" t="e">
        <f t="shared" ref="Y258" si="558">IF($Q253=1,T258,"")</f>
        <v>#REF!</v>
      </c>
      <c r="Z258" s="25"/>
      <c r="AA258" s="25"/>
      <c r="AB258" s="25"/>
      <c r="AC258" s="25"/>
    </row>
    <row r="259" spans="1:29" ht="15" thickBot="1">
      <c r="A259" s="3" t="s">
        <v>557</v>
      </c>
      <c r="B259" s="3" t="s">
        <v>558</v>
      </c>
      <c r="D259" s="3" t="e">
        <f t="shared" si="402"/>
        <v>#REF!</v>
      </c>
      <c r="K259" s="132" t="e">
        <f>EDATE(K253,3)</f>
        <v>#REF!</v>
      </c>
      <c r="L259" s="132" t="e">
        <f>IF(L253="","",EDATE(L253,3))</f>
        <v>#REF!</v>
      </c>
      <c r="M259" s="132" t="e">
        <f>IF(M253="","",(EDATE(M253,3)))</f>
        <v>#REF!</v>
      </c>
      <c r="N259" s="135">
        <f>COUNT($K$7:K264)</f>
        <v>0</v>
      </c>
      <c r="O259" s="135" t="e">
        <f t="shared" ref="O259" si="559">N259+$H$4</f>
        <v>#REF!</v>
      </c>
      <c r="P259" s="135" t="e">
        <f>IF(P253="",IF($T$5=K259,4,""),P253+1)</f>
        <v>#REF!</v>
      </c>
      <c r="Q259" s="135" t="e">
        <f>IF(N259&lt;=$E$2,1,0)</f>
        <v>#REF!</v>
      </c>
      <c r="R259" s="31" t="s">
        <v>300</v>
      </c>
      <c r="S259" s="32" t="s">
        <v>312</v>
      </c>
      <c r="T259" s="25" t="e">
        <f>IF(T253="",IF(T$3='EandC Reporting logic (NO EDIT)'!$K$13,#REF!,""),VLOOKUP(T253,$A$1:$B$401,2,FALSE))</f>
        <v>#REF!</v>
      </c>
      <c r="U259" s="25" t="e">
        <f>IF(U253="",IF(U$3='EandC Reporting logic (NO EDIT)'!$K$13,#REF!,""),VLOOKUP(U253,$A$1:$B$401,2,FALSE))</f>
        <v>#REF!</v>
      </c>
      <c r="V259" s="25" t="e">
        <f>IF(V253="",IF(V$3='EandC Reporting logic (NO EDIT)'!$K$13,#REF!,""),VLOOKUP(V253,$A$1:$B$401,2,FALSE))</f>
        <v>#REF!</v>
      </c>
      <c r="W259" s="25" t="e">
        <f>IF(W253="",IF(W$3='EandC Reporting logic (NO EDIT)'!$K$13,#REF!,""),VLOOKUP(W253,$A$1:$B$401,2,FALSE))</f>
        <v>#REF!</v>
      </c>
      <c r="X259" s="25"/>
      <c r="Y259" s="25" t="e">
        <f t="shared" ref="Y259" si="560">IF($Q259=1,T259,"")</f>
        <v>#REF!</v>
      </c>
      <c r="Z259" s="25" t="e">
        <f t="shared" ref="Z259" si="561">IF($Q259=1,U259,"")</f>
        <v>#REF!</v>
      </c>
      <c r="AA259" s="25" t="e">
        <f t="shared" ref="AA259" si="562">IF($Q259=1,V259,"")</f>
        <v>#REF!</v>
      </c>
      <c r="AB259" s="25" t="e">
        <f t="shared" ref="AB259" si="563">IF($Q259=1,W259,"")</f>
        <v>#REF!</v>
      </c>
      <c r="AC259" s="25"/>
    </row>
    <row r="260" spans="1:29" ht="15" thickBot="1">
      <c r="A260" s="3" t="s">
        <v>558</v>
      </c>
      <c r="B260" s="3" t="s">
        <v>559</v>
      </c>
      <c r="D260" s="3" t="e">
        <f t="shared" ref="D260:D323" si="564">IF(D259="","",VLOOKUP(D259,$A$1:$B$401,2,FALSE))</f>
        <v>#REF!</v>
      </c>
      <c r="K260" s="133"/>
      <c r="L260" s="133"/>
      <c r="M260" s="133"/>
      <c r="N260" s="136"/>
      <c r="O260" s="136"/>
      <c r="P260" s="136"/>
      <c r="Q260" s="136"/>
      <c r="R260" s="23" t="s">
        <v>303</v>
      </c>
      <c r="S260" s="24" t="s">
        <v>304</v>
      </c>
      <c r="T260" s="25" t="e">
        <f>IF(T254="",IF(T$3='EandC Reporting logic (NO EDIT)'!$K$13,#REF!,""),VLOOKUP(T254,$A$1:$B$401,2,FALSE))</f>
        <v>#REF!</v>
      </c>
      <c r="U260" s="25" t="e">
        <f>IF(U254="",IF(U$3='EandC Reporting logic (NO EDIT)'!$K$13,#REF!,""),VLOOKUP(U254,$A$1:$B$401,2,FALSE))</f>
        <v>#REF!</v>
      </c>
      <c r="V260" s="25" t="e">
        <f>IF(V254="",IF(V$3='EandC Reporting logic (NO EDIT)'!$K$13,#REF!,""),VLOOKUP(V254,$A$1:$B$401,2,FALSE))</f>
        <v>#REF!</v>
      </c>
      <c r="W260" s="25" t="e">
        <f>IF(W254="",IF(W$3='EandC Reporting logic (NO EDIT)'!$K$13,#REF!,""),VLOOKUP(W254,$A$1:$B$401,2,FALSE))</f>
        <v>#REF!</v>
      </c>
      <c r="X260" s="25"/>
      <c r="Y260" s="25" t="e">
        <f t="shared" ref="Y260" si="565">IF($Q259=1,T260,"")</f>
        <v>#REF!</v>
      </c>
      <c r="Z260" s="25" t="e">
        <f t="shared" ref="Z260" si="566">IF($Q259=1,U260,"")</f>
        <v>#REF!</v>
      </c>
      <c r="AA260" s="25"/>
      <c r="AB260" s="25" t="e">
        <f t="shared" ref="AB260" si="567">IF($Q259=1,W260,"")</f>
        <v>#REF!</v>
      </c>
      <c r="AC260" s="25"/>
    </row>
    <row r="261" spans="1:29" ht="15" thickBot="1">
      <c r="A261" s="3" t="s">
        <v>559</v>
      </c>
      <c r="B261" s="3" t="s">
        <v>560</v>
      </c>
      <c r="D261" s="3" t="e">
        <f t="shared" si="564"/>
        <v>#REF!</v>
      </c>
      <c r="K261" s="133"/>
      <c r="L261" s="133"/>
      <c r="M261" s="133"/>
      <c r="N261" s="136"/>
      <c r="O261" s="136"/>
      <c r="P261" s="136"/>
      <c r="Q261" s="136"/>
      <c r="R261" s="23" t="s">
        <v>300</v>
      </c>
      <c r="S261" s="24" t="s">
        <v>306</v>
      </c>
      <c r="T261" s="25" t="e">
        <f>IF(T255="",IF(T$3='EandC Reporting logic (NO EDIT)'!$K$13,#REF!,""),VLOOKUP(T255,$A$1:$B$401,2,FALSE))</f>
        <v>#REF!</v>
      </c>
      <c r="U261" s="25" t="e">
        <f>IF(U255="",IF(U$3='EandC Reporting logic (NO EDIT)'!$K$13,#REF!,""),VLOOKUP(U255,$A$1:$B$401,2,FALSE))</f>
        <v>#REF!</v>
      </c>
      <c r="V261" s="25" t="e">
        <f>IF(V255="",IF(V$3='EandC Reporting logic (NO EDIT)'!$K$13,#REF!,""),VLOOKUP(V255,$A$1:$B$401,2,FALSE))</f>
        <v>#REF!</v>
      </c>
      <c r="W261" s="25" t="e">
        <f>IF(W255="",IF(W$3='EandC Reporting logic (NO EDIT)'!$K$13,#REF!,""),VLOOKUP(W255,$A$1:$B$401,2,FALSE))</f>
        <v>#REF!</v>
      </c>
      <c r="X261" s="25"/>
      <c r="Y261" s="25" t="e">
        <f>IF($Q259=1,T261,"")</f>
        <v>#REF!</v>
      </c>
      <c r="Z261" s="25"/>
      <c r="AA261" s="25"/>
      <c r="AB261" s="25"/>
      <c r="AC261" s="25"/>
    </row>
    <row r="262" spans="1:29" ht="15" thickBot="1">
      <c r="A262" s="3" t="s">
        <v>560</v>
      </c>
      <c r="B262" s="3" t="s">
        <v>561</v>
      </c>
      <c r="D262" s="3" t="e">
        <f t="shared" si="564"/>
        <v>#REF!</v>
      </c>
      <c r="K262" s="133"/>
      <c r="L262" s="133"/>
      <c r="M262" s="133"/>
      <c r="N262" s="136"/>
      <c r="O262" s="136"/>
      <c r="P262" s="136"/>
      <c r="Q262" s="136"/>
      <c r="R262" s="23" t="s">
        <v>308</v>
      </c>
      <c r="S262" s="24" t="s">
        <v>306</v>
      </c>
      <c r="T262" s="25" t="e">
        <f>IF(T256="",IF(T$4='EandC Reporting logic (NO EDIT)'!$K$13,#REF!,""),VLOOKUP(T256,$A$1:$B$401,2,FALSE))</f>
        <v>#REF!</v>
      </c>
      <c r="U262" s="25" t="e">
        <f>IF(U256="",IF(U$4='EandC Reporting logic (NO EDIT)'!$K$13,#REF!,""),VLOOKUP(U256,$A$1:$B$401,2,FALSE))</f>
        <v>#REF!</v>
      </c>
      <c r="V262" s="25" t="e">
        <f>IF(V256="",IF(V$4='EandC Reporting logic (NO EDIT)'!$K$13,#REF!,""),VLOOKUP(V256,$A$1:$B$401,2,FALSE))</f>
        <v>#REF!</v>
      </c>
      <c r="W262" s="25" t="e">
        <f>IF(W256="",IF(W$4='EandC Reporting logic (NO EDIT)'!$K$13,#REF!,""),VLOOKUP(W256,$A$1:$B$401,2,FALSE))</f>
        <v>#REF!</v>
      </c>
      <c r="X262" s="25"/>
      <c r="Y262" s="25" t="e">
        <f t="shared" ref="Y262" si="568">IF($Q259=1,T262,"")</f>
        <v>#REF!</v>
      </c>
      <c r="Z262" s="25"/>
      <c r="AA262" s="25" t="e">
        <f t="shared" ref="AA262:AB262" si="569">IF($Q259=1,V262,"")</f>
        <v>#REF!</v>
      </c>
      <c r="AB262" s="25" t="e">
        <f t="shared" si="569"/>
        <v>#REF!</v>
      </c>
      <c r="AC262" s="25"/>
    </row>
    <row r="263" spans="1:29" ht="15" thickBot="1">
      <c r="A263" s="3" t="s">
        <v>561</v>
      </c>
      <c r="B263" s="3" t="s">
        <v>562</v>
      </c>
      <c r="D263" s="3" t="e">
        <f t="shared" si="564"/>
        <v>#REF!</v>
      </c>
      <c r="K263" s="133"/>
      <c r="L263" s="133"/>
      <c r="M263" s="133"/>
      <c r="N263" s="136"/>
      <c r="O263" s="136"/>
      <c r="P263" s="136"/>
      <c r="Q263" s="136"/>
      <c r="R263" s="23" t="s">
        <v>308</v>
      </c>
      <c r="S263" s="24" t="s">
        <v>296</v>
      </c>
      <c r="T263" s="25" t="e">
        <f t="shared" ref="T263" si="570">IF(P259="","",IF(MOD(P259,4)=0, "CY" &amp; ($G$2-1+P259/4), ""))</f>
        <v>#REF!</v>
      </c>
      <c r="U263" s="25"/>
      <c r="V263" s="25"/>
      <c r="W263" s="25"/>
      <c r="X263" s="25"/>
      <c r="Y263" s="25" t="e">
        <f t="shared" ref="Y263" si="571">IF($Q259=1,T263,"")</f>
        <v>#REF!</v>
      </c>
      <c r="Z263" s="25"/>
      <c r="AA263" s="25"/>
      <c r="AB263" s="25"/>
      <c r="AC263" s="25"/>
    </row>
    <row r="264" spans="1:29" ht="15" thickBot="1">
      <c r="A264" s="3" t="s">
        <v>562</v>
      </c>
      <c r="B264" s="3" t="s">
        <v>563</v>
      </c>
      <c r="D264" s="3" t="e">
        <f t="shared" si="564"/>
        <v>#REF!</v>
      </c>
      <c r="K264" s="134"/>
      <c r="L264" s="134"/>
      <c r="M264" s="134"/>
      <c r="N264" s="137"/>
      <c r="O264" s="137"/>
      <c r="P264" s="137"/>
      <c r="Q264" s="137"/>
      <c r="R264" s="27" t="s">
        <v>300</v>
      </c>
      <c r="S264" s="28" t="s">
        <v>298</v>
      </c>
      <c r="T264" s="25" t="e">
        <f t="shared" ref="T264" si="572">IF(MOD(O259,4)=0, "DY" &amp; O259/4, "")</f>
        <v>#REF!</v>
      </c>
      <c r="U264" s="25"/>
      <c r="V264" s="25"/>
      <c r="W264" s="25"/>
      <c r="X264" s="25"/>
      <c r="Y264" s="25" t="e">
        <f t="shared" ref="Y264" si="573">IF($Q259=1,T264,"")</f>
        <v>#REF!</v>
      </c>
      <c r="Z264" s="25"/>
      <c r="AA264" s="25"/>
      <c r="AB264" s="25"/>
      <c r="AC264" s="25"/>
    </row>
    <row r="265" spans="1:29" ht="15" thickBot="1">
      <c r="A265" s="3" t="s">
        <v>563</v>
      </c>
      <c r="B265" s="3" t="s">
        <v>564</v>
      </c>
      <c r="D265" s="3" t="e">
        <f t="shared" si="564"/>
        <v>#REF!</v>
      </c>
      <c r="K265" s="132" t="e">
        <f>EDATE(K259,3)</f>
        <v>#REF!</v>
      </c>
      <c r="L265" s="132" t="e">
        <f>IF(L259="","",EDATE(L259,3))</f>
        <v>#REF!</v>
      </c>
      <c r="M265" s="132" t="e">
        <f>IF(M259="","",(EDATE(M259,3)))</f>
        <v>#REF!</v>
      </c>
      <c r="N265" s="135">
        <f>COUNT($K$7:K270)</f>
        <v>0</v>
      </c>
      <c r="O265" s="135" t="e">
        <f t="shared" ref="O265" si="574">N265+$H$4</f>
        <v>#REF!</v>
      </c>
      <c r="P265" s="135" t="e">
        <f>IF(P259="",IF($T$5=K265,4,""),P259+1)</f>
        <v>#REF!</v>
      </c>
      <c r="Q265" s="135" t="e">
        <f>IF(N265&lt;=$E$2,1,0)</f>
        <v>#REF!</v>
      </c>
      <c r="R265" s="31" t="s">
        <v>300</v>
      </c>
      <c r="S265" s="32" t="s">
        <v>312</v>
      </c>
      <c r="T265" s="25" t="e">
        <f>IF(T259="",IF(T$3='EandC Reporting logic (NO EDIT)'!$K$13,#REF!,""),VLOOKUP(T259,$A$1:$B$401,2,FALSE))</f>
        <v>#REF!</v>
      </c>
      <c r="U265" s="25" t="e">
        <f>IF(U259="",IF(U$3='EandC Reporting logic (NO EDIT)'!$K$13,#REF!,""),VLOOKUP(U259,$A$1:$B$401,2,FALSE))</f>
        <v>#REF!</v>
      </c>
      <c r="V265" s="25" t="e">
        <f>IF(V259="",IF(V$3='EandC Reporting logic (NO EDIT)'!$K$13,#REF!,""),VLOOKUP(V259,$A$1:$B$401,2,FALSE))</f>
        <v>#REF!</v>
      </c>
      <c r="W265" s="25" t="e">
        <f>IF(W259="",IF(W$3='EandC Reporting logic (NO EDIT)'!$K$13,#REF!,""),VLOOKUP(W259,$A$1:$B$401,2,FALSE))</f>
        <v>#REF!</v>
      </c>
      <c r="X265" s="25"/>
      <c r="Y265" s="25" t="e">
        <f t="shared" ref="Y265" si="575">IF($Q265=1,T265,"")</f>
        <v>#REF!</v>
      </c>
      <c r="Z265" s="25" t="e">
        <f t="shared" ref="Z265" si="576">IF($Q265=1,U265,"")</f>
        <v>#REF!</v>
      </c>
      <c r="AA265" s="25" t="e">
        <f t="shared" ref="AA265" si="577">IF($Q265=1,V265,"")</f>
        <v>#REF!</v>
      </c>
      <c r="AB265" s="25" t="e">
        <f t="shared" ref="AB265" si="578">IF($Q265=1,W265,"")</f>
        <v>#REF!</v>
      </c>
      <c r="AC265" s="25"/>
    </row>
    <row r="266" spans="1:29" ht="15" thickBot="1">
      <c r="A266" s="3" t="s">
        <v>564</v>
      </c>
      <c r="B266" s="3" t="s">
        <v>565</v>
      </c>
      <c r="D266" s="3" t="e">
        <f t="shared" si="564"/>
        <v>#REF!</v>
      </c>
      <c r="K266" s="133"/>
      <c r="L266" s="133"/>
      <c r="M266" s="133"/>
      <c r="N266" s="136"/>
      <c r="O266" s="136"/>
      <c r="P266" s="136"/>
      <c r="Q266" s="136"/>
      <c r="R266" s="23" t="s">
        <v>303</v>
      </c>
      <c r="S266" s="24" t="s">
        <v>304</v>
      </c>
      <c r="T266" s="25" t="e">
        <f>IF(T260="",IF(T$3='EandC Reporting logic (NO EDIT)'!$K$13,#REF!,""),VLOOKUP(T260,$A$1:$B$401,2,FALSE))</f>
        <v>#REF!</v>
      </c>
      <c r="U266" s="25" t="e">
        <f>IF(U260="",IF(U$3='EandC Reporting logic (NO EDIT)'!$K$13,#REF!,""),VLOOKUP(U260,$A$1:$B$401,2,FALSE))</f>
        <v>#REF!</v>
      </c>
      <c r="V266" s="25" t="e">
        <f>IF(V260="",IF(V$3='EandC Reporting logic (NO EDIT)'!$K$13,#REF!,""),VLOOKUP(V260,$A$1:$B$401,2,FALSE))</f>
        <v>#REF!</v>
      </c>
      <c r="W266" s="25" t="e">
        <f>IF(W260="",IF(W$3='EandC Reporting logic (NO EDIT)'!$K$13,#REF!,""),VLOOKUP(W260,$A$1:$B$401,2,FALSE))</f>
        <v>#REF!</v>
      </c>
      <c r="X266" s="25"/>
      <c r="Y266" s="25" t="e">
        <f t="shared" ref="Y266" si="579">IF($Q265=1,T266,"")</f>
        <v>#REF!</v>
      </c>
      <c r="Z266" s="25" t="e">
        <f t="shared" ref="Z266" si="580">IF($Q265=1,U266,"")</f>
        <v>#REF!</v>
      </c>
      <c r="AA266" s="25"/>
      <c r="AB266" s="25" t="e">
        <f t="shared" ref="AB266" si="581">IF($Q265=1,W266,"")</f>
        <v>#REF!</v>
      </c>
      <c r="AC266" s="25"/>
    </row>
    <row r="267" spans="1:29" ht="15" thickBot="1">
      <c r="A267" s="3" t="s">
        <v>565</v>
      </c>
      <c r="B267" s="3" t="s">
        <v>566</v>
      </c>
      <c r="D267" s="3" t="e">
        <f t="shared" si="564"/>
        <v>#REF!</v>
      </c>
      <c r="K267" s="133"/>
      <c r="L267" s="133"/>
      <c r="M267" s="133"/>
      <c r="N267" s="136"/>
      <c r="O267" s="136"/>
      <c r="P267" s="136"/>
      <c r="Q267" s="136"/>
      <c r="R267" s="23" t="s">
        <v>300</v>
      </c>
      <c r="S267" s="24" t="s">
        <v>306</v>
      </c>
      <c r="T267" s="25" t="e">
        <f>IF(T261="",IF(T$3='EandC Reporting logic (NO EDIT)'!$K$13,#REF!,""),VLOOKUP(T261,$A$1:$B$401,2,FALSE))</f>
        <v>#REF!</v>
      </c>
      <c r="U267" s="25" t="e">
        <f>IF(U261="",IF(U$3='EandC Reporting logic (NO EDIT)'!$K$13,#REF!,""),VLOOKUP(U261,$A$1:$B$401,2,FALSE))</f>
        <v>#REF!</v>
      </c>
      <c r="V267" s="25" t="e">
        <f>IF(V261="",IF(V$3='EandC Reporting logic (NO EDIT)'!$K$13,#REF!,""),VLOOKUP(V261,$A$1:$B$401,2,FALSE))</f>
        <v>#REF!</v>
      </c>
      <c r="W267" s="25" t="e">
        <f>IF(W261="",IF(W$3='EandC Reporting logic (NO EDIT)'!$K$13,#REF!,""),VLOOKUP(W261,$A$1:$B$401,2,FALSE))</f>
        <v>#REF!</v>
      </c>
      <c r="X267" s="25"/>
      <c r="Y267" s="25" t="e">
        <f t="shared" ref="Y267" si="582">IF($Q265=1,T267,"")</f>
        <v>#REF!</v>
      </c>
      <c r="Z267" s="25"/>
      <c r="AA267" s="25"/>
      <c r="AB267" s="25"/>
      <c r="AC267" s="25"/>
    </row>
    <row r="268" spans="1:29" ht="15" thickBot="1">
      <c r="A268" s="3" t="s">
        <v>566</v>
      </c>
      <c r="B268" s="3" t="s">
        <v>567</v>
      </c>
      <c r="D268" s="3" t="e">
        <f t="shared" si="564"/>
        <v>#REF!</v>
      </c>
      <c r="K268" s="133"/>
      <c r="L268" s="133"/>
      <c r="M268" s="133"/>
      <c r="N268" s="136"/>
      <c r="O268" s="136"/>
      <c r="P268" s="136"/>
      <c r="Q268" s="136"/>
      <c r="R268" s="23" t="s">
        <v>308</v>
      </c>
      <c r="S268" s="24" t="s">
        <v>306</v>
      </c>
      <c r="T268" s="25" t="e">
        <f>IF(T262="",IF(T$4='EandC Reporting logic (NO EDIT)'!$K$13,#REF!,""),VLOOKUP(T262,$A$1:$B$401,2,FALSE))</f>
        <v>#REF!</v>
      </c>
      <c r="U268" s="25" t="e">
        <f>IF(U262="",IF(U$4='EandC Reporting logic (NO EDIT)'!$K$13,#REF!,""),VLOOKUP(U262,$A$1:$B$401,2,FALSE))</f>
        <v>#REF!</v>
      </c>
      <c r="V268" s="25" t="e">
        <f>IF(V262="",IF(V$4='EandC Reporting logic (NO EDIT)'!$K$13,#REF!,""),VLOOKUP(V262,$A$1:$B$401,2,FALSE))</f>
        <v>#REF!</v>
      </c>
      <c r="W268" s="25" t="e">
        <f>IF(W262="",IF(W$4='EandC Reporting logic (NO EDIT)'!$K$13,#REF!,""),VLOOKUP(W262,$A$1:$B$401,2,FALSE))</f>
        <v>#REF!</v>
      </c>
      <c r="X268" s="25"/>
      <c r="Y268" s="25" t="e">
        <f t="shared" ref="Y268" si="583">IF($Q265=1,T268,"")</f>
        <v>#REF!</v>
      </c>
      <c r="Z268" s="25"/>
      <c r="AA268" s="25" t="e">
        <f t="shared" ref="AA268:AB268" si="584">IF($Q265=1,V268,"")</f>
        <v>#REF!</v>
      </c>
      <c r="AB268" s="25" t="e">
        <f t="shared" si="584"/>
        <v>#REF!</v>
      </c>
      <c r="AC268" s="25"/>
    </row>
    <row r="269" spans="1:29" ht="15" thickBot="1">
      <c r="A269" s="3" t="s">
        <v>567</v>
      </c>
      <c r="B269" s="3" t="s">
        <v>568</v>
      </c>
      <c r="D269" s="3" t="e">
        <f t="shared" si="564"/>
        <v>#REF!</v>
      </c>
      <c r="K269" s="133"/>
      <c r="L269" s="133"/>
      <c r="M269" s="133"/>
      <c r="N269" s="136"/>
      <c r="O269" s="136"/>
      <c r="P269" s="136"/>
      <c r="Q269" s="136"/>
      <c r="R269" s="23" t="s">
        <v>308</v>
      </c>
      <c r="S269" s="24" t="s">
        <v>296</v>
      </c>
      <c r="T269" s="25" t="e">
        <f t="shared" ref="T269" si="585">IF(P265="","",IF(MOD(P265,4)=0, "CY" &amp; ($G$2-1+P265/4), ""))</f>
        <v>#REF!</v>
      </c>
      <c r="U269" s="25"/>
      <c r="V269" s="25"/>
      <c r="W269" s="25"/>
      <c r="X269" s="25"/>
      <c r="Y269" s="25" t="e">
        <f t="shared" ref="Y269" si="586">IF($Q265=1,T269,"")</f>
        <v>#REF!</v>
      </c>
      <c r="Z269" s="25"/>
      <c r="AA269" s="25"/>
      <c r="AB269" s="25"/>
      <c r="AC269" s="25"/>
    </row>
    <row r="270" spans="1:29" ht="15" thickBot="1">
      <c r="A270" s="3" t="s">
        <v>568</v>
      </c>
      <c r="B270" s="3" t="s">
        <v>569</v>
      </c>
      <c r="D270" s="3" t="e">
        <f t="shared" si="564"/>
        <v>#REF!</v>
      </c>
      <c r="K270" s="134"/>
      <c r="L270" s="134"/>
      <c r="M270" s="134"/>
      <c r="N270" s="137"/>
      <c r="O270" s="137"/>
      <c r="P270" s="137"/>
      <c r="Q270" s="137"/>
      <c r="R270" s="27" t="s">
        <v>300</v>
      </c>
      <c r="S270" s="28" t="s">
        <v>298</v>
      </c>
      <c r="T270" s="25" t="e">
        <f t="shared" ref="T270" si="587">IF(MOD(O265,4)=0, "DY" &amp; O265/4, "")</f>
        <v>#REF!</v>
      </c>
      <c r="U270" s="25"/>
      <c r="V270" s="25"/>
      <c r="W270" s="25"/>
      <c r="X270" s="25"/>
      <c r="Y270" s="25" t="e">
        <f t="shared" ref="Y270" si="588">IF($Q265=1,T270,"")</f>
        <v>#REF!</v>
      </c>
      <c r="Z270" s="25"/>
      <c r="AA270" s="25"/>
      <c r="AB270" s="25"/>
      <c r="AC270" s="25"/>
    </row>
    <row r="271" spans="1:29" ht="15" thickBot="1">
      <c r="A271" s="3" t="s">
        <v>569</v>
      </c>
      <c r="B271" s="3" t="s">
        <v>570</v>
      </c>
      <c r="D271" s="3" t="e">
        <f t="shared" si="564"/>
        <v>#REF!</v>
      </c>
      <c r="K271" s="126" t="e">
        <f>EDATE(K265,3)</f>
        <v>#REF!</v>
      </c>
      <c r="L271" s="126" t="e">
        <f>IF(L265="","",EDATE(L265,3))</f>
        <v>#REF!</v>
      </c>
      <c r="M271" s="126" t="e">
        <f>IF(M265="","",(EDATE(M265,3)))</f>
        <v>#REF!</v>
      </c>
      <c r="N271" s="129">
        <f>COUNT($K$7:K276)</f>
        <v>0</v>
      </c>
      <c r="O271" s="129" t="e">
        <f t="shared" ref="O271" si="589">N271+$H$4</f>
        <v>#REF!</v>
      </c>
      <c r="P271" s="129" t="e">
        <f>IF(P265="",IF($T$5=K271,4,""),P265+1)</f>
        <v>#REF!</v>
      </c>
      <c r="Q271" s="129" t="e">
        <f>IF(N271&lt;=$E$2,1,0)</f>
        <v>#REF!</v>
      </c>
      <c r="R271" s="34" t="s">
        <v>300</v>
      </c>
      <c r="S271" s="35" t="s">
        <v>312</v>
      </c>
      <c r="T271" s="39" t="e">
        <f>IF(T265="",IF(T$3='EandC Reporting logic (NO EDIT)'!$K$13,#REF!,""),VLOOKUP(T265,$A$1:$B$401,2,FALSE))</f>
        <v>#REF!</v>
      </c>
      <c r="U271" s="39" t="e">
        <f>IF(U265="",IF(U$3='EandC Reporting logic (NO EDIT)'!$K$13,#REF!,""),VLOOKUP(U265,$A$1:$B$401,2,FALSE))</f>
        <v>#REF!</v>
      </c>
      <c r="V271" s="39" t="e">
        <f>IF(V265="",IF(V$3='EandC Reporting logic (NO EDIT)'!$K$13,#REF!,""),VLOOKUP(V265,$A$1:$B$401,2,FALSE))</f>
        <v>#REF!</v>
      </c>
      <c r="W271" s="39" t="e">
        <f>IF(W265="",IF(W$3='EandC Reporting logic (NO EDIT)'!$K$13,#REF!,""),VLOOKUP(W265,$A$1:$B$401,2,FALSE))</f>
        <v>#REF!</v>
      </c>
      <c r="X271" s="39"/>
      <c r="Y271" s="39" t="e">
        <f t="shared" ref="Y271" si="590">IF($Q271=1,T271,"")</f>
        <v>#REF!</v>
      </c>
      <c r="Z271" s="39" t="e">
        <f t="shared" ref="Z271" si="591">IF($Q271=1,U271,"")</f>
        <v>#REF!</v>
      </c>
      <c r="AA271" s="39" t="e">
        <f t="shared" ref="AA271" si="592">IF($Q271=1,V271,"")</f>
        <v>#REF!</v>
      </c>
      <c r="AB271" s="39" t="e">
        <f t="shared" ref="AB271" si="593">IF($Q271=1,W271,"")</f>
        <v>#REF!</v>
      </c>
      <c r="AC271" s="39"/>
    </row>
    <row r="272" spans="1:29" ht="15" thickBot="1">
      <c r="A272" s="3" t="s">
        <v>570</v>
      </c>
      <c r="B272" s="3" t="s">
        <v>571</v>
      </c>
      <c r="D272" s="3" t="e">
        <f t="shared" si="564"/>
        <v>#REF!</v>
      </c>
      <c r="K272" s="127"/>
      <c r="L272" s="127"/>
      <c r="M272" s="127"/>
      <c r="N272" s="130"/>
      <c r="O272" s="130"/>
      <c r="P272" s="130"/>
      <c r="Q272" s="130"/>
      <c r="R272" s="37" t="s">
        <v>303</v>
      </c>
      <c r="S272" s="38" t="s">
        <v>304</v>
      </c>
      <c r="T272" s="39" t="e">
        <f>IF(T266="",IF(T$3='EandC Reporting logic (NO EDIT)'!$K$13,#REF!,""),VLOOKUP(T266,$A$1:$B$401,2,FALSE))</f>
        <v>#REF!</v>
      </c>
      <c r="U272" s="39" t="e">
        <f>IF(U266="",IF(U$3='EandC Reporting logic (NO EDIT)'!$K$13,#REF!,""),VLOOKUP(U266,$A$1:$B$401,2,FALSE))</f>
        <v>#REF!</v>
      </c>
      <c r="V272" s="39" t="e">
        <f>IF(V266="",IF(V$3='EandC Reporting logic (NO EDIT)'!$K$13,#REF!,""),VLOOKUP(V266,$A$1:$B$401,2,FALSE))</f>
        <v>#REF!</v>
      </c>
      <c r="W272" s="39" t="e">
        <f>IF(W266="",IF(W$3='EandC Reporting logic (NO EDIT)'!$K$13,#REF!,""),VLOOKUP(W266,$A$1:$B$401,2,FALSE))</f>
        <v>#REF!</v>
      </c>
      <c r="X272" s="39"/>
      <c r="Y272" s="39" t="e">
        <f t="shared" ref="Y272" si="594">IF($Q271=1,T272,"")</f>
        <v>#REF!</v>
      </c>
      <c r="Z272" s="39" t="e">
        <f t="shared" ref="Z272" si="595">IF($Q271=1,U272,"")</f>
        <v>#REF!</v>
      </c>
      <c r="AA272" s="39"/>
      <c r="AB272" s="39" t="e">
        <f t="shared" ref="AB272" si="596">IF($Q271=1,W272,"")</f>
        <v>#REF!</v>
      </c>
      <c r="AC272" s="39"/>
    </row>
    <row r="273" spans="1:29" ht="15" thickBot="1">
      <c r="A273" s="3" t="s">
        <v>571</v>
      </c>
      <c r="B273" s="3" t="s">
        <v>572</v>
      </c>
      <c r="D273" s="3" t="e">
        <f t="shared" si="564"/>
        <v>#REF!</v>
      </c>
      <c r="K273" s="127"/>
      <c r="L273" s="127"/>
      <c r="M273" s="127"/>
      <c r="N273" s="130"/>
      <c r="O273" s="130"/>
      <c r="P273" s="130"/>
      <c r="Q273" s="130"/>
      <c r="R273" s="37" t="s">
        <v>300</v>
      </c>
      <c r="S273" s="38" t="s">
        <v>306</v>
      </c>
      <c r="T273" s="39" t="e">
        <f>IF(T267="",IF(T$3='EandC Reporting logic (NO EDIT)'!$K$13,#REF!,""),VLOOKUP(T267,$A$1:$B$401,2,FALSE))</f>
        <v>#REF!</v>
      </c>
      <c r="U273" s="39" t="e">
        <f>IF(U267="",IF(U$3='EandC Reporting logic (NO EDIT)'!$K$13,#REF!,""),VLOOKUP(U267,$A$1:$B$401,2,FALSE))</f>
        <v>#REF!</v>
      </c>
      <c r="V273" s="39" t="e">
        <f>IF(V267="",IF(V$3='EandC Reporting logic (NO EDIT)'!$K$13,#REF!,""),VLOOKUP(V267,$A$1:$B$401,2,FALSE))</f>
        <v>#REF!</v>
      </c>
      <c r="W273" s="39" t="e">
        <f>IF(W267="",IF(W$3='EandC Reporting logic (NO EDIT)'!$K$13,#REF!,""),VLOOKUP(W267,$A$1:$B$401,2,FALSE))</f>
        <v>#REF!</v>
      </c>
      <c r="X273" s="39"/>
      <c r="Y273" s="39" t="e">
        <f t="shared" ref="Y273" si="597">IF($Q271=1,T273,"")</f>
        <v>#REF!</v>
      </c>
      <c r="Z273" s="39"/>
      <c r="AA273" s="39"/>
      <c r="AB273" s="39"/>
      <c r="AC273" s="39"/>
    </row>
    <row r="274" spans="1:29" ht="15" thickBot="1">
      <c r="A274" s="3" t="s">
        <v>572</v>
      </c>
      <c r="B274" s="3" t="s">
        <v>573</v>
      </c>
      <c r="D274" s="3" t="e">
        <f t="shared" si="564"/>
        <v>#REF!</v>
      </c>
      <c r="K274" s="127"/>
      <c r="L274" s="127"/>
      <c r="M274" s="127"/>
      <c r="N274" s="130"/>
      <c r="O274" s="130"/>
      <c r="P274" s="130"/>
      <c r="Q274" s="130"/>
      <c r="R274" s="37" t="s">
        <v>308</v>
      </c>
      <c r="S274" s="38" t="s">
        <v>306</v>
      </c>
      <c r="T274" s="39" t="e">
        <f>IF(T268="",IF(T$4='EandC Reporting logic (NO EDIT)'!$K$13,#REF!,""),VLOOKUP(T268,$A$1:$B$401,2,FALSE))</f>
        <v>#REF!</v>
      </c>
      <c r="U274" s="39" t="e">
        <f>IF(U268="",IF(U$4='EandC Reporting logic (NO EDIT)'!$K$13,#REF!,""),VLOOKUP(U268,$A$1:$B$401,2,FALSE))</f>
        <v>#REF!</v>
      </c>
      <c r="V274" s="39" t="e">
        <f>IF(V268="",IF(V$4='EandC Reporting logic (NO EDIT)'!$K$13,#REF!,""),VLOOKUP(V268,$A$1:$B$401,2,FALSE))</f>
        <v>#REF!</v>
      </c>
      <c r="W274" s="39" t="e">
        <f>IF(W268="",IF(W$4='EandC Reporting logic (NO EDIT)'!$K$13,#REF!,""),VLOOKUP(W268,$A$1:$B$401,2,FALSE))</f>
        <v>#REF!</v>
      </c>
      <c r="X274" s="39"/>
      <c r="Y274" s="39" t="e">
        <f t="shared" ref="Y274" si="598">IF($Q271=1,T274,"")</f>
        <v>#REF!</v>
      </c>
      <c r="Z274" s="39"/>
      <c r="AA274" s="39" t="e">
        <f t="shared" ref="AA274:AB274" si="599">IF($Q271=1,V274,"")</f>
        <v>#REF!</v>
      </c>
      <c r="AB274" s="39" t="e">
        <f t="shared" si="599"/>
        <v>#REF!</v>
      </c>
      <c r="AC274" s="39"/>
    </row>
    <row r="275" spans="1:29" ht="15" thickBot="1">
      <c r="A275" s="3" t="s">
        <v>573</v>
      </c>
      <c r="B275" s="3" t="s">
        <v>574</v>
      </c>
      <c r="D275" s="3" t="e">
        <f t="shared" si="564"/>
        <v>#REF!</v>
      </c>
      <c r="K275" s="127"/>
      <c r="L275" s="127"/>
      <c r="M275" s="127"/>
      <c r="N275" s="130"/>
      <c r="O275" s="130"/>
      <c r="P275" s="130"/>
      <c r="Q275" s="130"/>
      <c r="R275" s="37" t="s">
        <v>308</v>
      </c>
      <c r="S275" s="38" t="s">
        <v>296</v>
      </c>
      <c r="T275" s="39" t="e">
        <f t="shared" ref="T275" si="600">IF(P271="","",IF(MOD(P271,4)=0, "CY" &amp; ($G$2-1+P271/4), ""))</f>
        <v>#REF!</v>
      </c>
      <c r="U275" s="39"/>
      <c r="V275" s="39"/>
      <c r="W275" s="39"/>
      <c r="X275" s="39"/>
      <c r="Y275" s="39" t="e">
        <f t="shared" ref="Y275" si="601">IF($Q271=1,T275,"")</f>
        <v>#REF!</v>
      </c>
      <c r="Z275" s="39"/>
      <c r="AA275" s="39"/>
      <c r="AB275" s="39"/>
      <c r="AC275" s="39"/>
    </row>
    <row r="276" spans="1:29">
      <c r="A276" s="3" t="s">
        <v>574</v>
      </c>
      <c r="B276" s="3" t="s">
        <v>575</v>
      </c>
      <c r="D276" s="3" t="e">
        <f t="shared" si="564"/>
        <v>#REF!</v>
      </c>
      <c r="K276" s="128"/>
      <c r="L276" s="128"/>
      <c r="M276" s="128"/>
      <c r="N276" s="131"/>
      <c r="O276" s="131"/>
      <c r="P276" s="131"/>
      <c r="Q276" s="131"/>
      <c r="R276" s="40" t="s">
        <v>300</v>
      </c>
      <c r="S276" s="41" t="s">
        <v>298</v>
      </c>
      <c r="T276" s="42" t="e">
        <f t="shared" ref="T276" si="602">IF(MOD(O271,4)=0, "DY" &amp; O271/4, "")</f>
        <v>#REF!</v>
      </c>
      <c r="U276" s="42"/>
      <c r="V276" s="42"/>
      <c r="W276" s="42"/>
      <c r="X276" s="42"/>
      <c r="Y276" s="42" t="e">
        <f t="shared" ref="Y276" si="603">IF($Q271=1,T276,"")</f>
        <v>#REF!</v>
      </c>
      <c r="Z276" s="42"/>
      <c r="AA276" s="42"/>
      <c r="AB276" s="42"/>
      <c r="AC276" s="42"/>
    </row>
    <row r="277" spans="1:29" ht="15" thickBot="1">
      <c r="A277" s="3" t="s">
        <v>575</v>
      </c>
      <c r="B277" s="3" t="s">
        <v>576</v>
      </c>
      <c r="D277" s="3" t="e">
        <f t="shared" si="564"/>
        <v>#REF!</v>
      </c>
      <c r="K277" s="126" t="e">
        <f>EDATE(K271,3)</f>
        <v>#REF!</v>
      </c>
      <c r="L277" s="126" t="e">
        <f>IF(L271="","",EDATE(L271,3))</f>
        <v>#REF!</v>
      </c>
      <c r="M277" s="126" t="e">
        <f>IF(M271="","",(EDATE(M271,3)))</f>
        <v>#REF!</v>
      </c>
      <c r="N277" s="129">
        <f>COUNT($K$7:K282)</f>
        <v>0</v>
      </c>
      <c r="O277" s="129" t="e">
        <f t="shared" ref="O277" si="604">N277+$H$4</f>
        <v>#REF!</v>
      </c>
      <c r="P277" s="129" t="e">
        <f>IF(P271="",IF($T$5=K277,4,""),P271+1)</f>
        <v>#REF!</v>
      </c>
      <c r="Q277" s="129" t="e">
        <f>IF(N277&lt;=$E$2,1,0)</f>
        <v>#REF!</v>
      </c>
      <c r="R277" s="34" t="s">
        <v>300</v>
      </c>
      <c r="S277" s="35" t="s">
        <v>312</v>
      </c>
      <c r="T277" s="36" t="e">
        <f>IF(T271="",IF(T$3='EandC Reporting logic (NO EDIT)'!$K$13,#REF!,""),VLOOKUP(T271,$A$1:$B$401,2,FALSE))</f>
        <v>#REF!</v>
      </c>
      <c r="U277" s="36" t="e">
        <f>IF(U271="",IF(U$3='EandC Reporting logic (NO EDIT)'!$K$13,#REF!,""),VLOOKUP(U271,$A$1:$B$401,2,FALSE))</f>
        <v>#REF!</v>
      </c>
      <c r="V277" s="36" t="e">
        <f>IF(V271="",IF(V$3='EandC Reporting logic (NO EDIT)'!$K$13,#REF!,""),VLOOKUP(V271,$A$1:$B$401,2,FALSE))</f>
        <v>#REF!</v>
      </c>
      <c r="W277" s="36" t="e">
        <f>IF(W271="",IF(W$3='EandC Reporting logic (NO EDIT)'!$K$13,#REF!,""),VLOOKUP(W271,$A$1:$B$401,2,FALSE))</f>
        <v>#REF!</v>
      </c>
      <c r="X277" s="36"/>
      <c r="Y277" s="36" t="e">
        <f t="shared" ref="Y277" si="605">IF($Q277=1,T277,"")</f>
        <v>#REF!</v>
      </c>
      <c r="Z277" s="36" t="e">
        <f t="shared" ref="Z277" si="606">IF($Q277=1,U277,"")</f>
        <v>#REF!</v>
      </c>
      <c r="AA277" s="36" t="e">
        <f t="shared" ref="AA277" si="607">IF($Q277=1,V277,"")</f>
        <v>#REF!</v>
      </c>
      <c r="AB277" s="36" t="e">
        <f t="shared" ref="AB277" si="608">IF($Q277=1,W277,"")</f>
        <v>#REF!</v>
      </c>
      <c r="AC277" s="36"/>
    </row>
    <row r="278" spans="1:29" ht="15" thickBot="1">
      <c r="A278" s="3" t="s">
        <v>576</v>
      </c>
      <c r="B278" s="3" t="s">
        <v>577</v>
      </c>
      <c r="D278" s="3" t="e">
        <f t="shared" si="564"/>
        <v>#REF!</v>
      </c>
      <c r="K278" s="127"/>
      <c r="L278" s="127"/>
      <c r="M278" s="127"/>
      <c r="N278" s="130"/>
      <c r="O278" s="130"/>
      <c r="P278" s="130"/>
      <c r="Q278" s="130"/>
      <c r="R278" s="37" t="s">
        <v>303</v>
      </c>
      <c r="S278" s="38" t="s">
        <v>304</v>
      </c>
      <c r="T278" s="39" t="e">
        <f>IF(T272="",IF(T$3='EandC Reporting logic (NO EDIT)'!$K$13,#REF!,""),VLOOKUP(T272,$A$1:$B$401,2,FALSE))</f>
        <v>#REF!</v>
      </c>
      <c r="U278" s="39" t="e">
        <f>IF(U272="",IF(U$3='EandC Reporting logic (NO EDIT)'!$K$13,#REF!,""),VLOOKUP(U272,$A$1:$B$401,2,FALSE))</f>
        <v>#REF!</v>
      </c>
      <c r="V278" s="39" t="e">
        <f>IF(V272="",IF(V$3='EandC Reporting logic (NO EDIT)'!$K$13,#REF!,""),VLOOKUP(V272,$A$1:$B$401,2,FALSE))</f>
        <v>#REF!</v>
      </c>
      <c r="W278" s="39" t="e">
        <f>IF(W272="",IF(W$3='EandC Reporting logic (NO EDIT)'!$K$13,#REF!,""),VLOOKUP(W272,$A$1:$B$401,2,FALSE))</f>
        <v>#REF!</v>
      </c>
      <c r="X278" s="39"/>
      <c r="Y278" s="39" t="e">
        <f t="shared" ref="Y278" si="609">IF($Q277=1,T278,"")</f>
        <v>#REF!</v>
      </c>
      <c r="Z278" s="39" t="e">
        <f t="shared" ref="Z278" si="610">IF($Q277=1,U278,"")</f>
        <v>#REF!</v>
      </c>
      <c r="AA278" s="39"/>
      <c r="AB278" s="39" t="e">
        <f t="shared" ref="AB278" si="611">IF($Q277=1,W278,"")</f>
        <v>#REF!</v>
      </c>
      <c r="AC278" s="39"/>
    </row>
    <row r="279" spans="1:29" ht="15" thickBot="1">
      <c r="A279" s="3" t="s">
        <v>577</v>
      </c>
      <c r="B279" s="3" t="s">
        <v>578</v>
      </c>
      <c r="D279" s="3" t="e">
        <f t="shared" si="564"/>
        <v>#REF!</v>
      </c>
      <c r="K279" s="127"/>
      <c r="L279" s="127"/>
      <c r="M279" s="127"/>
      <c r="N279" s="130"/>
      <c r="O279" s="130"/>
      <c r="P279" s="130"/>
      <c r="Q279" s="130"/>
      <c r="R279" s="37" t="s">
        <v>300</v>
      </c>
      <c r="S279" s="38" t="s">
        <v>306</v>
      </c>
      <c r="T279" s="39" t="e">
        <f>IF(T273="",IF(T$3='EandC Reporting logic (NO EDIT)'!$K$13,#REF!,""),VLOOKUP(T273,$A$1:$B$401,2,FALSE))</f>
        <v>#REF!</v>
      </c>
      <c r="U279" s="39" t="e">
        <f>IF(U273="",IF(U$3='EandC Reporting logic (NO EDIT)'!$K$13,#REF!,""),VLOOKUP(U273,$A$1:$B$401,2,FALSE))</f>
        <v>#REF!</v>
      </c>
      <c r="V279" s="39" t="e">
        <f>IF(V273="",IF(V$3='EandC Reporting logic (NO EDIT)'!$K$13,#REF!,""),VLOOKUP(V273,$A$1:$B$401,2,FALSE))</f>
        <v>#REF!</v>
      </c>
      <c r="W279" s="39" t="e">
        <f>IF(W273="",IF(W$3='EandC Reporting logic (NO EDIT)'!$K$13,#REF!,""),VLOOKUP(W273,$A$1:$B$401,2,FALSE))</f>
        <v>#REF!</v>
      </c>
      <c r="X279" s="39"/>
      <c r="Y279" s="39" t="e">
        <f t="shared" ref="Y279" si="612">IF($Q277=1,T279,"")</f>
        <v>#REF!</v>
      </c>
      <c r="Z279" s="39"/>
      <c r="AA279" s="39"/>
      <c r="AB279" s="39"/>
      <c r="AC279" s="39"/>
    </row>
    <row r="280" spans="1:29" ht="15" thickBot="1">
      <c r="A280" s="3" t="s">
        <v>578</v>
      </c>
      <c r="B280" s="3" t="s">
        <v>579</v>
      </c>
      <c r="D280" s="3" t="e">
        <f t="shared" si="564"/>
        <v>#REF!</v>
      </c>
      <c r="K280" s="127"/>
      <c r="L280" s="127"/>
      <c r="M280" s="127"/>
      <c r="N280" s="130"/>
      <c r="O280" s="130"/>
      <c r="P280" s="130"/>
      <c r="Q280" s="130"/>
      <c r="R280" s="37" t="s">
        <v>308</v>
      </c>
      <c r="S280" s="38" t="s">
        <v>306</v>
      </c>
      <c r="T280" s="39" t="e">
        <f>IF(T274="",IF(T$4='EandC Reporting logic (NO EDIT)'!$K$13,#REF!,""),VLOOKUP(T274,$A$1:$B$401,2,FALSE))</f>
        <v>#REF!</v>
      </c>
      <c r="U280" s="39" t="e">
        <f>IF(U274="",IF(U$4='EandC Reporting logic (NO EDIT)'!$K$13,#REF!,""),VLOOKUP(U274,$A$1:$B$401,2,FALSE))</f>
        <v>#REF!</v>
      </c>
      <c r="V280" s="39" t="e">
        <f>IF(V274="",IF(V$4='EandC Reporting logic (NO EDIT)'!$K$13,#REF!,""),VLOOKUP(V274,$A$1:$B$401,2,FALSE))</f>
        <v>#REF!</v>
      </c>
      <c r="W280" s="39" t="e">
        <f>IF(W274="",IF(W$4='EandC Reporting logic (NO EDIT)'!$K$13,#REF!,""),VLOOKUP(W274,$A$1:$B$401,2,FALSE))</f>
        <v>#REF!</v>
      </c>
      <c r="X280" s="39"/>
      <c r="Y280" s="39" t="e">
        <f t="shared" ref="Y280" si="613">IF($Q277=1,T280,"")</f>
        <v>#REF!</v>
      </c>
      <c r="Z280" s="39"/>
      <c r="AA280" s="39" t="e">
        <f t="shared" ref="AA280:AB280" si="614">IF($Q277=1,V280,"")</f>
        <v>#REF!</v>
      </c>
      <c r="AB280" s="39" t="e">
        <f t="shared" si="614"/>
        <v>#REF!</v>
      </c>
      <c r="AC280" s="39"/>
    </row>
    <row r="281" spans="1:29" ht="15" thickBot="1">
      <c r="A281" s="3" t="s">
        <v>579</v>
      </c>
      <c r="B281" s="3" t="s">
        <v>580</v>
      </c>
      <c r="D281" s="3" t="e">
        <f t="shared" si="564"/>
        <v>#REF!</v>
      </c>
      <c r="K281" s="127"/>
      <c r="L281" s="127"/>
      <c r="M281" s="127"/>
      <c r="N281" s="130"/>
      <c r="O281" s="130"/>
      <c r="P281" s="130"/>
      <c r="Q281" s="130"/>
      <c r="R281" s="37" t="s">
        <v>308</v>
      </c>
      <c r="S281" s="38" t="s">
        <v>296</v>
      </c>
      <c r="T281" s="39" t="e">
        <f t="shared" ref="T281" si="615">IF(P277="","",IF(MOD(P277,4)=0, "CY" &amp; ($G$2-1+P277/4), ""))</f>
        <v>#REF!</v>
      </c>
      <c r="U281" s="39"/>
      <c r="V281" s="39"/>
      <c r="W281" s="39"/>
      <c r="X281" s="39"/>
      <c r="Y281" s="39" t="e">
        <f t="shared" ref="Y281" si="616">IF($Q277=1,T281,"")</f>
        <v>#REF!</v>
      </c>
      <c r="Z281" s="39"/>
      <c r="AA281" s="39"/>
      <c r="AB281" s="39"/>
      <c r="AC281" s="39"/>
    </row>
    <row r="282" spans="1:29">
      <c r="A282" s="3" t="s">
        <v>580</v>
      </c>
      <c r="B282" s="3" t="s">
        <v>581</v>
      </c>
      <c r="D282" s="3" t="e">
        <f t="shared" si="564"/>
        <v>#REF!</v>
      </c>
      <c r="K282" s="128"/>
      <c r="L282" s="128"/>
      <c r="M282" s="128"/>
      <c r="N282" s="131"/>
      <c r="O282" s="131"/>
      <c r="P282" s="131"/>
      <c r="Q282" s="131"/>
      <c r="R282" s="40" t="s">
        <v>300</v>
      </c>
      <c r="S282" s="41" t="s">
        <v>298</v>
      </c>
      <c r="T282" s="42" t="e">
        <f t="shared" ref="T282" si="617">IF(MOD(O277,4)=0, "DY" &amp; O277/4, "")</f>
        <v>#REF!</v>
      </c>
      <c r="U282" s="42"/>
      <c r="V282" s="42"/>
      <c r="W282" s="42"/>
      <c r="X282" s="42"/>
      <c r="Y282" s="42" t="e">
        <f t="shared" ref="Y282" si="618">IF($Q277=1,T282,"")</f>
        <v>#REF!</v>
      </c>
      <c r="Z282" s="42"/>
      <c r="AA282" s="42"/>
      <c r="AB282" s="42"/>
      <c r="AC282" s="42"/>
    </row>
    <row r="283" spans="1:29" ht="15" thickBot="1">
      <c r="A283" s="3" t="s">
        <v>581</v>
      </c>
      <c r="B283" s="3" t="s">
        <v>582</v>
      </c>
      <c r="D283" s="3" t="e">
        <f t="shared" si="564"/>
        <v>#REF!</v>
      </c>
      <c r="K283" s="126" t="e">
        <f>EDATE(K277,3)</f>
        <v>#REF!</v>
      </c>
      <c r="L283" s="126" t="e">
        <f>IF(L277="","",EDATE(L277,3))</f>
        <v>#REF!</v>
      </c>
      <c r="M283" s="126" t="e">
        <f>IF(M277="","",(EDATE(M277,3)))</f>
        <v>#REF!</v>
      </c>
      <c r="N283" s="129">
        <f>COUNT($K$7:K288)</f>
        <v>0</v>
      </c>
      <c r="O283" s="129" t="e">
        <f t="shared" ref="O283" si="619">N283+$H$4</f>
        <v>#REF!</v>
      </c>
      <c r="P283" s="129" t="e">
        <f>IF(P277="",IF($T$5=K283,4,""),P277+1)</f>
        <v>#REF!</v>
      </c>
      <c r="Q283" s="129" t="e">
        <f>IF(N283&lt;=$E$2,1,0)</f>
        <v>#REF!</v>
      </c>
      <c r="R283" s="34" t="s">
        <v>300</v>
      </c>
      <c r="S283" s="35" t="s">
        <v>312</v>
      </c>
      <c r="T283" s="39" t="e">
        <f>IF(T277="",IF(T$3='EandC Reporting logic (NO EDIT)'!$K$13,#REF!,""),VLOOKUP(T277,$A$1:$B$401,2,FALSE))</f>
        <v>#REF!</v>
      </c>
      <c r="U283" s="39" t="e">
        <f>IF(U277="",IF(U$3='EandC Reporting logic (NO EDIT)'!$K$13,#REF!,""),VLOOKUP(U277,$A$1:$B$401,2,FALSE))</f>
        <v>#REF!</v>
      </c>
      <c r="V283" s="39" t="e">
        <f>IF(V277="",IF(V$3='EandC Reporting logic (NO EDIT)'!$K$13,#REF!,""),VLOOKUP(V277,$A$1:$B$401,2,FALSE))</f>
        <v>#REF!</v>
      </c>
      <c r="W283" s="39" t="e">
        <f>IF(W277="",IF(W$3='EandC Reporting logic (NO EDIT)'!$K$13,#REF!,""),VLOOKUP(W277,$A$1:$B$401,2,FALSE))</f>
        <v>#REF!</v>
      </c>
      <c r="X283" s="39"/>
      <c r="Y283" s="39" t="e">
        <f t="shared" ref="Y283" si="620">IF($Q283=1,T283,"")</f>
        <v>#REF!</v>
      </c>
      <c r="Z283" s="39" t="e">
        <f t="shared" ref="Z283" si="621">IF($Q283=1,U283,"")</f>
        <v>#REF!</v>
      </c>
      <c r="AA283" s="39" t="e">
        <f t="shared" ref="AA283" si="622">IF($Q283=1,V283,"")</f>
        <v>#REF!</v>
      </c>
      <c r="AB283" s="39" t="e">
        <f t="shared" ref="AB283" si="623">IF($Q283=1,W283,"")</f>
        <v>#REF!</v>
      </c>
      <c r="AC283" s="39"/>
    </row>
    <row r="284" spans="1:29" ht="15" thickBot="1">
      <c r="A284" s="3" t="s">
        <v>582</v>
      </c>
      <c r="B284" s="3" t="s">
        <v>583</v>
      </c>
      <c r="D284" s="3" t="e">
        <f t="shared" si="564"/>
        <v>#REF!</v>
      </c>
      <c r="K284" s="127"/>
      <c r="L284" s="127"/>
      <c r="M284" s="127"/>
      <c r="N284" s="130"/>
      <c r="O284" s="130"/>
      <c r="P284" s="130"/>
      <c r="Q284" s="130"/>
      <c r="R284" s="37" t="s">
        <v>303</v>
      </c>
      <c r="S284" s="38" t="s">
        <v>304</v>
      </c>
      <c r="T284" s="39" t="e">
        <f>IF(T278="",IF(T$3='EandC Reporting logic (NO EDIT)'!$K$13,#REF!,""),VLOOKUP(T278,$A$1:$B$401,2,FALSE))</f>
        <v>#REF!</v>
      </c>
      <c r="U284" s="39" t="e">
        <f>IF(U278="",IF(U$3='EandC Reporting logic (NO EDIT)'!$K$13,#REF!,""),VLOOKUP(U278,$A$1:$B$401,2,FALSE))</f>
        <v>#REF!</v>
      </c>
      <c r="V284" s="39" t="e">
        <f>IF(V278="",IF(V$3='EandC Reporting logic (NO EDIT)'!$K$13,#REF!,""),VLOOKUP(V278,$A$1:$B$401,2,FALSE))</f>
        <v>#REF!</v>
      </c>
      <c r="W284" s="39" t="e">
        <f>IF(W278="",IF(W$3='EandC Reporting logic (NO EDIT)'!$K$13,#REF!,""),VLOOKUP(W278,$A$1:$B$401,2,FALSE))</f>
        <v>#REF!</v>
      </c>
      <c r="X284" s="39"/>
      <c r="Y284" s="39" t="e">
        <f t="shared" ref="Y284" si="624">IF($Q283=1,T284,"")</f>
        <v>#REF!</v>
      </c>
      <c r="Z284" s="39" t="e">
        <f t="shared" ref="Z284" si="625">IF($Q283=1,U284,"")</f>
        <v>#REF!</v>
      </c>
      <c r="AA284" s="39"/>
      <c r="AB284" s="39" t="e">
        <f t="shared" ref="AB284" si="626">IF($Q283=1,W284,"")</f>
        <v>#REF!</v>
      </c>
      <c r="AC284" s="39"/>
    </row>
    <row r="285" spans="1:29" ht="15" thickBot="1">
      <c r="A285" s="3" t="s">
        <v>583</v>
      </c>
      <c r="B285" s="3" t="s">
        <v>584</v>
      </c>
      <c r="D285" s="3" t="e">
        <f t="shared" si="564"/>
        <v>#REF!</v>
      </c>
      <c r="K285" s="127"/>
      <c r="L285" s="127"/>
      <c r="M285" s="127"/>
      <c r="N285" s="130"/>
      <c r="O285" s="130"/>
      <c r="P285" s="130"/>
      <c r="Q285" s="130"/>
      <c r="R285" s="37" t="s">
        <v>300</v>
      </c>
      <c r="S285" s="38" t="s">
        <v>306</v>
      </c>
      <c r="T285" s="39" t="e">
        <f>IF(T279="",IF(T$3='EandC Reporting logic (NO EDIT)'!$K$13,#REF!,""),VLOOKUP(T279,$A$1:$B$401,2,FALSE))</f>
        <v>#REF!</v>
      </c>
      <c r="U285" s="39" t="e">
        <f>IF(U279="",IF(U$3='EandC Reporting logic (NO EDIT)'!$K$13,#REF!,""),VLOOKUP(U279,$A$1:$B$401,2,FALSE))</f>
        <v>#REF!</v>
      </c>
      <c r="V285" s="39" t="e">
        <f>IF(V279="",IF(V$3='EandC Reporting logic (NO EDIT)'!$K$13,#REF!,""),VLOOKUP(V279,$A$1:$B$401,2,FALSE))</f>
        <v>#REF!</v>
      </c>
      <c r="W285" s="39" t="e">
        <f>IF(W279="",IF(W$3='EandC Reporting logic (NO EDIT)'!$K$13,#REF!,""),VLOOKUP(W279,$A$1:$B$401,2,FALSE))</f>
        <v>#REF!</v>
      </c>
      <c r="X285" s="39"/>
      <c r="Y285" s="39" t="e">
        <f t="shared" ref="Y285" si="627">IF($Q283=1,T285,"")</f>
        <v>#REF!</v>
      </c>
      <c r="Z285" s="39"/>
      <c r="AA285" s="39"/>
      <c r="AB285" s="39"/>
      <c r="AC285" s="39"/>
    </row>
    <row r="286" spans="1:29" ht="15" thickBot="1">
      <c r="A286" s="3" t="s">
        <v>584</v>
      </c>
      <c r="B286" s="3" t="s">
        <v>585</v>
      </c>
      <c r="D286" s="3" t="e">
        <f t="shared" si="564"/>
        <v>#REF!</v>
      </c>
      <c r="K286" s="127"/>
      <c r="L286" s="127"/>
      <c r="M286" s="127"/>
      <c r="N286" s="130"/>
      <c r="O286" s="130"/>
      <c r="P286" s="130"/>
      <c r="Q286" s="130"/>
      <c r="R286" s="37" t="s">
        <v>308</v>
      </c>
      <c r="S286" s="38" t="s">
        <v>306</v>
      </c>
      <c r="T286" s="39" t="e">
        <f>IF(T280="",IF(T$4='EandC Reporting logic (NO EDIT)'!$K$13,#REF!,""),VLOOKUP(T280,$A$1:$B$401,2,FALSE))</f>
        <v>#REF!</v>
      </c>
      <c r="U286" s="39" t="e">
        <f>IF(U280="",IF(U$4='EandC Reporting logic (NO EDIT)'!$K$13,#REF!,""),VLOOKUP(U280,$A$1:$B$401,2,FALSE))</f>
        <v>#REF!</v>
      </c>
      <c r="V286" s="39" t="e">
        <f>IF(V280="",IF(V$4='EandC Reporting logic (NO EDIT)'!$K$13,#REF!,""),VLOOKUP(V280,$A$1:$B$401,2,FALSE))</f>
        <v>#REF!</v>
      </c>
      <c r="W286" s="39" t="e">
        <f>IF(W280="",IF(W$4='EandC Reporting logic (NO EDIT)'!$K$13,#REF!,""),VLOOKUP(W280,$A$1:$B$401,2,FALSE))</f>
        <v>#REF!</v>
      </c>
      <c r="X286" s="39"/>
      <c r="Y286" s="39" t="e">
        <f t="shared" ref="Y286" si="628">IF($Q283=1,T286,"")</f>
        <v>#REF!</v>
      </c>
      <c r="Z286" s="39"/>
      <c r="AA286" s="39" t="e">
        <f t="shared" ref="AA286:AB286" si="629">IF($Q283=1,V286,"")</f>
        <v>#REF!</v>
      </c>
      <c r="AB286" s="39" t="e">
        <f t="shared" si="629"/>
        <v>#REF!</v>
      </c>
      <c r="AC286" s="39"/>
    </row>
    <row r="287" spans="1:29" ht="15" thickBot="1">
      <c r="A287" s="3" t="s">
        <v>585</v>
      </c>
      <c r="B287" s="3" t="s">
        <v>586</v>
      </c>
      <c r="D287" s="3" t="e">
        <f t="shared" si="564"/>
        <v>#REF!</v>
      </c>
      <c r="K287" s="127"/>
      <c r="L287" s="127"/>
      <c r="M287" s="127"/>
      <c r="N287" s="130"/>
      <c r="O287" s="130"/>
      <c r="P287" s="130"/>
      <c r="Q287" s="130"/>
      <c r="R287" s="37" t="s">
        <v>308</v>
      </c>
      <c r="S287" s="38" t="s">
        <v>296</v>
      </c>
      <c r="T287" s="39" t="e">
        <f t="shared" ref="T287" si="630">IF(P283="","",IF(MOD(P283,4)=0, "CY" &amp; ($G$2-1+P283/4), ""))</f>
        <v>#REF!</v>
      </c>
      <c r="U287" s="39"/>
      <c r="V287" s="39"/>
      <c r="W287" s="39"/>
      <c r="X287" s="39"/>
      <c r="Y287" s="39" t="e">
        <f t="shared" ref="Y287" si="631">IF($Q283=1,T287,"")</f>
        <v>#REF!</v>
      </c>
      <c r="Z287" s="39"/>
      <c r="AA287" s="39"/>
      <c r="AB287" s="39"/>
      <c r="AC287" s="39"/>
    </row>
    <row r="288" spans="1:29">
      <c r="A288" s="3" t="s">
        <v>586</v>
      </c>
      <c r="B288" s="3" t="s">
        <v>587</v>
      </c>
      <c r="D288" s="3" t="e">
        <f t="shared" si="564"/>
        <v>#REF!</v>
      </c>
      <c r="K288" s="128"/>
      <c r="L288" s="128"/>
      <c r="M288" s="128"/>
      <c r="N288" s="131"/>
      <c r="O288" s="131"/>
      <c r="P288" s="131"/>
      <c r="Q288" s="131"/>
      <c r="R288" s="40" t="s">
        <v>300</v>
      </c>
      <c r="S288" s="41" t="s">
        <v>298</v>
      </c>
      <c r="T288" s="42" t="e">
        <f t="shared" ref="T288" si="632">IF(MOD(O283,4)=0, "DY" &amp; O283/4, "")</f>
        <v>#REF!</v>
      </c>
      <c r="U288" s="42"/>
      <c r="V288" s="42"/>
      <c r="W288" s="42"/>
      <c r="X288" s="42"/>
      <c r="Y288" s="42" t="e">
        <f t="shared" ref="Y288" si="633">IF($Q283=1,T288,"")</f>
        <v>#REF!</v>
      </c>
      <c r="Z288" s="42"/>
      <c r="AA288" s="42"/>
      <c r="AB288" s="42"/>
      <c r="AC288" s="42"/>
    </row>
    <row r="289" spans="1:29" ht="15" thickBot="1">
      <c r="A289" s="3" t="s">
        <v>587</v>
      </c>
      <c r="B289" s="3" t="s">
        <v>588</v>
      </c>
      <c r="D289" s="3" t="e">
        <f t="shared" si="564"/>
        <v>#REF!</v>
      </c>
      <c r="K289" s="126" t="e">
        <f>EDATE(K283,3)</f>
        <v>#REF!</v>
      </c>
      <c r="L289" s="126" t="e">
        <f>IF(L283="","",EDATE(L283,3))</f>
        <v>#REF!</v>
      </c>
      <c r="M289" s="126" t="e">
        <f>IF(M283="","",(EDATE(M283,3)))</f>
        <v>#REF!</v>
      </c>
      <c r="N289" s="129">
        <f>COUNT($K$7:K294)</f>
        <v>0</v>
      </c>
      <c r="O289" s="129" t="e">
        <f t="shared" ref="O289" si="634">N289+$H$4</f>
        <v>#REF!</v>
      </c>
      <c r="P289" s="129" t="e">
        <f>IF(P283="",IF($T$5=K289,4,""),P283+1)</f>
        <v>#REF!</v>
      </c>
      <c r="Q289" s="129" t="e">
        <f>IF(N289&lt;=$E$2,1,0)</f>
        <v>#REF!</v>
      </c>
      <c r="R289" s="34" t="s">
        <v>300</v>
      </c>
      <c r="S289" s="35" t="s">
        <v>312</v>
      </c>
      <c r="T289" s="36" t="e">
        <f>IF(T283="",IF(T$3='EandC Reporting logic (NO EDIT)'!$K$13,#REF!,""),VLOOKUP(T283,$A$1:$B$401,2,FALSE))</f>
        <v>#REF!</v>
      </c>
      <c r="U289" s="36" t="e">
        <f>IF(U283="",IF(U$3='EandC Reporting logic (NO EDIT)'!$K$13,#REF!,""),VLOOKUP(U283,$A$1:$B$401,2,FALSE))</f>
        <v>#REF!</v>
      </c>
      <c r="V289" s="36" t="e">
        <f>IF(V283="",IF(V$3='EandC Reporting logic (NO EDIT)'!$K$13,#REF!,""),VLOOKUP(V283,$A$1:$B$401,2,FALSE))</f>
        <v>#REF!</v>
      </c>
      <c r="W289" s="36" t="e">
        <f>IF(W283="",IF(W$3='EandC Reporting logic (NO EDIT)'!$K$13,#REF!,""),VLOOKUP(W283,$A$1:$B$401,2,FALSE))</f>
        <v>#REF!</v>
      </c>
      <c r="X289" s="36"/>
      <c r="Y289" s="36" t="e">
        <f t="shared" ref="Y289" si="635">IF($Q289=1,T289,"")</f>
        <v>#REF!</v>
      </c>
      <c r="Z289" s="36" t="e">
        <f t="shared" ref="Z289" si="636">IF($Q289=1,U289,"")</f>
        <v>#REF!</v>
      </c>
      <c r="AA289" s="36" t="e">
        <f>IF($Q289=1,V289,"")</f>
        <v>#REF!</v>
      </c>
      <c r="AB289" s="36" t="e">
        <f t="shared" ref="AB289" si="637">IF($Q289=1,W289,"")</f>
        <v>#REF!</v>
      </c>
      <c r="AC289" s="36"/>
    </row>
    <row r="290" spans="1:29" ht="15" thickBot="1">
      <c r="A290" s="3" t="s">
        <v>588</v>
      </c>
      <c r="B290" s="3" t="s">
        <v>589</v>
      </c>
      <c r="D290" s="3" t="e">
        <f t="shared" si="564"/>
        <v>#REF!</v>
      </c>
      <c r="K290" s="127"/>
      <c r="L290" s="127"/>
      <c r="M290" s="127"/>
      <c r="N290" s="130"/>
      <c r="O290" s="130"/>
      <c r="P290" s="130"/>
      <c r="Q290" s="130"/>
      <c r="R290" s="37" t="s">
        <v>303</v>
      </c>
      <c r="S290" s="38" t="s">
        <v>304</v>
      </c>
      <c r="T290" s="39" t="e">
        <f>IF(T284="",IF(T$3='EandC Reporting logic (NO EDIT)'!$K$13,#REF!,""),VLOOKUP(T284,$A$1:$B$401,2,FALSE))</f>
        <v>#REF!</v>
      </c>
      <c r="U290" s="39" t="e">
        <f>IF(U284="",IF(U$3='EandC Reporting logic (NO EDIT)'!$K$13,#REF!,""),VLOOKUP(U284,$A$1:$B$401,2,FALSE))</f>
        <v>#REF!</v>
      </c>
      <c r="V290" s="39" t="e">
        <f>IF(V284="",IF(V$3='EandC Reporting logic (NO EDIT)'!$K$13,#REF!,""),VLOOKUP(V284,$A$1:$B$401,2,FALSE))</f>
        <v>#REF!</v>
      </c>
      <c r="W290" s="39" t="e">
        <f>IF(W284="",IF(W$3='EandC Reporting logic (NO EDIT)'!$K$13,#REF!,""),VLOOKUP(W284,$A$1:$B$401,2,FALSE))</f>
        <v>#REF!</v>
      </c>
      <c r="X290" s="39"/>
      <c r="Y290" s="39" t="e">
        <f t="shared" ref="Y290" si="638">IF($Q289=1,T290,"")</f>
        <v>#REF!</v>
      </c>
      <c r="Z290" s="39" t="e">
        <f t="shared" ref="Z290" si="639">IF($Q289=1,U290,"")</f>
        <v>#REF!</v>
      </c>
      <c r="AA290" s="39"/>
      <c r="AB290" s="39" t="e">
        <f t="shared" ref="AB290" si="640">IF($Q289=1,W290,"")</f>
        <v>#REF!</v>
      </c>
      <c r="AC290" s="39"/>
    </row>
    <row r="291" spans="1:29" ht="15" thickBot="1">
      <c r="A291" s="3" t="s">
        <v>589</v>
      </c>
      <c r="B291" s="3" t="s">
        <v>590</v>
      </c>
      <c r="D291" s="3" t="e">
        <f t="shared" si="564"/>
        <v>#REF!</v>
      </c>
      <c r="K291" s="127"/>
      <c r="L291" s="127"/>
      <c r="M291" s="127"/>
      <c r="N291" s="130"/>
      <c r="O291" s="130"/>
      <c r="P291" s="130"/>
      <c r="Q291" s="130"/>
      <c r="R291" s="37" t="s">
        <v>300</v>
      </c>
      <c r="S291" s="38" t="s">
        <v>306</v>
      </c>
      <c r="T291" s="39" t="e">
        <f>IF(T285="",IF(T$3='EandC Reporting logic (NO EDIT)'!$K$13,#REF!,""),VLOOKUP(T285,$A$1:$B$401,2,FALSE))</f>
        <v>#REF!</v>
      </c>
      <c r="U291" s="39" t="e">
        <f>IF(U285="",IF(U$3='EandC Reporting logic (NO EDIT)'!$K$13,#REF!,""),VLOOKUP(U285,$A$1:$B$401,2,FALSE))</f>
        <v>#REF!</v>
      </c>
      <c r="V291" s="39" t="e">
        <f>IF(V285="",IF(V$3='EandC Reporting logic (NO EDIT)'!$K$13,#REF!,""),VLOOKUP(V285,$A$1:$B$401,2,FALSE))</f>
        <v>#REF!</v>
      </c>
      <c r="W291" s="39" t="e">
        <f>IF(W285="",IF(W$3='EandC Reporting logic (NO EDIT)'!$K$13,#REF!,""),VLOOKUP(W285,$A$1:$B$401,2,FALSE))</f>
        <v>#REF!</v>
      </c>
      <c r="X291" s="39"/>
      <c r="Y291" s="39" t="e">
        <f t="shared" ref="Y291" si="641">IF($Q289=1,T291,"")</f>
        <v>#REF!</v>
      </c>
      <c r="Z291" s="39"/>
      <c r="AA291" s="39"/>
      <c r="AB291" s="39"/>
      <c r="AC291" s="39"/>
    </row>
    <row r="292" spans="1:29" ht="15" thickBot="1">
      <c r="A292" s="3" t="s">
        <v>590</v>
      </c>
      <c r="B292" s="3" t="s">
        <v>591</v>
      </c>
      <c r="D292" s="3" t="e">
        <f t="shared" si="564"/>
        <v>#REF!</v>
      </c>
      <c r="K292" s="127"/>
      <c r="L292" s="127"/>
      <c r="M292" s="127"/>
      <c r="N292" s="130"/>
      <c r="O292" s="130"/>
      <c r="P292" s="130"/>
      <c r="Q292" s="130"/>
      <c r="R292" s="37" t="s">
        <v>308</v>
      </c>
      <c r="S292" s="38" t="s">
        <v>306</v>
      </c>
      <c r="T292" s="39" t="e">
        <f>IF(T286="",IF(T$4='EandC Reporting logic (NO EDIT)'!$K$13,#REF!,""),VLOOKUP(T286,$A$1:$B$401,2,FALSE))</f>
        <v>#REF!</v>
      </c>
      <c r="U292" s="39" t="e">
        <f>IF(U286="",IF(U$4='EandC Reporting logic (NO EDIT)'!$K$13,#REF!,""),VLOOKUP(U286,$A$1:$B$401,2,FALSE))</f>
        <v>#REF!</v>
      </c>
      <c r="V292" s="39" t="e">
        <f>IF(V286="",IF(V$4='EandC Reporting logic (NO EDIT)'!$K$13,#REF!,""),VLOOKUP(V286,$A$1:$B$401,2,FALSE))</f>
        <v>#REF!</v>
      </c>
      <c r="W292" s="39" t="e">
        <f>IF(W286="",IF(W$4='EandC Reporting logic (NO EDIT)'!$K$13,#REF!,""),VLOOKUP(W286,$A$1:$B$401,2,FALSE))</f>
        <v>#REF!</v>
      </c>
      <c r="X292" s="39"/>
      <c r="Y292" s="39" t="e">
        <f t="shared" ref="Y292" si="642">IF($Q289=1,T292,"")</f>
        <v>#REF!</v>
      </c>
      <c r="Z292" s="39"/>
      <c r="AA292" s="39" t="e">
        <f t="shared" ref="AA292:AB292" si="643">IF($Q289=1,V292,"")</f>
        <v>#REF!</v>
      </c>
      <c r="AB292" s="39" t="e">
        <f t="shared" si="643"/>
        <v>#REF!</v>
      </c>
      <c r="AC292" s="39"/>
    </row>
    <row r="293" spans="1:29" ht="15" thickBot="1">
      <c r="A293" s="3" t="s">
        <v>591</v>
      </c>
      <c r="B293" s="3" t="s">
        <v>592</v>
      </c>
      <c r="D293" s="3" t="e">
        <f t="shared" si="564"/>
        <v>#REF!</v>
      </c>
      <c r="K293" s="127"/>
      <c r="L293" s="127"/>
      <c r="M293" s="127"/>
      <c r="N293" s="130"/>
      <c r="O293" s="130"/>
      <c r="P293" s="130"/>
      <c r="Q293" s="130"/>
      <c r="R293" s="37" t="s">
        <v>308</v>
      </c>
      <c r="S293" s="38" t="s">
        <v>296</v>
      </c>
      <c r="T293" s="39" t="e">
        <f t="shared" ref="T293" si="644">IF(P289="","",IF(MOD(P289,4)=0, "CY" &amp; ($G$2-1+P289/4), ""))</f>
        <v>#REF!</v>
      </c>
      <c r="U293" s="39"/>
      <c r="V293" s="39"/>
      <c r="W293" s="39"/>
      <c r="X293" s="39"/>
      <c r="Y293" s="39" t="e">
        <f t="shared" ref="Y293" si="645">IF($Q289=1,T293,"")</f>
        <v>#REF!</v>
      </c>
      <c r="Z293" s="39"/>
      <c r="AA293" s="39"/>
      <c r="AB293" s="39"/>
      <c r="AC293" s="39"/>
    </row>
    <row r="294" spans="1:29">
      <c r="A294" s="3" t="s">
        <v>592</v>
      </c>
      <c r="B294" s="3" t="s">
        <v>593</v>
      </c>
      <c r="D294" s="3" t="e">
        <f t="shared" si="564"/>
        <v>#REF!</v>
      </c>
      <c r="K294" s="128"/>
      <c r="L294" s="128"/>
      <c r="M294" s="128"/>
      <c r="N294" s="131"/>
      <c r="O294" s="131"/>
      <c r="P294" s="131"/>
      <c r="Q294" s="131"/>
      <c r="R294" s="40" t="s">
        <v>300</v>
      </c>
      <c r="S294" s="41" t="s">
        <v>298</v>
      </c>
      <c r="T294" s="42" t="e">
        <f t="shared" ref="T294" si="646">IF(MOD(O289,4)=0, "DY" &amp; O289/4, "")</f>
        <v>#REF!</v>
      </c>
      <c r="U294" s="42"/>
      <c r="V294" s="42"/>
      <c r="W294" s="42"/>
      <c r="X294" s="42"/>
      <c r="Y294" s="42" t="e">
        <f t="shared" ref="Y294" si="647">IF($Q289=1,T294,"")</f>
        <v>#REF!</v>
      </c>
      <c r="Z294" s="42"/>
      <c r="AA294" s="42"/>
      <c r="AB294" s="42"/>
      <c r="AC294" s="42"/>
    </row>
    <row r="295" spans="1:29">
      <c r="A295" s="3" t="s">
        <v>593</v>
      </c>
      <c r="B295" s="3" t="s">
        <v>594</v>
      </c>
      <c r="D295" s="3" t="e">
        <f t="shared" si="564"/>
        <v>#REF!</v>
      </c>
    </row>
    <row r="296" spans="1:29">
      <c r="A296" s="3" t="s">
        <v>594</v>
      </c>
      <c r="B296" s="3" t="s">
        <v>595</v>
      </c>
      <c r="D296" s="3" t="e">
        <f t="shared" si="564"/>
        <v>#REF!</v>
      </c>
    </row>
    <row r="297" spans="1:29">
      <c r="A297" s="3" t="s">
        <v>595</v>
      </c>
      <c r="B297" s="3" t="s">
        <v>596</v>
      </c>
      <c r="D297" s="3" t="e">
        <f t="shared" si="564"/>
        <v>#REF!</v>
      </c>
    </row>
    <row r="298" spans="1:29">
      <c r="A298" s="3" t="s">
        <v>596</v>
      </c>
      <c r="B298" s="3" t="s">
        <v>597</v>
      </c>
      <c r="D298" s="3" t="e">
        <f t="shared" si="564"/>
        <v>#REF!</v>
      </c>
    </row>
    <row r="299" spans="1:29">
      <c r="A299" s="3" t="s">
        <v>597</v>
      </c>
      <c r="B299" s="3" t="s">
        <v>598</v>
      </c>
      <c r="D299" s="3" t="e">
        <f t="shared" si="564"/>
        <v>#REF!</v>
      </c>
    </row>
    <row r="300" spans="1:29">
      <c r="A300" s="3" t="s">
        <v>598</v>
      </c>
      <c r="B300" s="3" t="s">
        <v>599</v>
      </c>
      <c r="D300" s="3" t="e">
        <f t="shared" si="564"/>
        <v>#REF!</v>
      </c>
    </row>
    <row r="301" spans="1:29">
      <c r="A301" s="3" t="s">
        <v>599</v>
      </c>
      <c r="B301" s="3" t="s">
        <v>600</v>
      </c>
      <c r="D301" s="3" t="e">
        <f t="shared" si="564"/>
        <v>#REF!</v>
      </c>
    </row>
    <row r="302" spans="1:29">
      <c r="A302" s="3" t="s">
        <v>600</v>
      </c>
      <c r="B302" s="3" t="s">
        <v>601</v>
      </c>
      <c r="D302" s="3" t="e">
        <f t="shared" si="564"/>
        <v>#REF!</v>
      </c>
    </row>
    <row r="303" spans="1:29">
      <c r="A303" s="3" t="s">
        <v>601</v>
      </c>
      <c r="B303" s="3" t="s">
        <v>602</v>
      </c>
      <c r="D303" s="3" t="e">
        <f t="shared" si="564"/>
        <v>#REF!</v>
      </c>
    </row>
    <row r="304" spans="1:29">
      <c r="A304" s="3" t="s">
        <v>602</v>
      </c>
      <c r="B304" s="3" t="s">
        <v>603</v>
      </c>
      <c r="D304" s="3" t="e">
        <f t="shared" si="564"/>
        <v>#REF!</v>
      </c>
    </row>
    <row r="305" spans="1:4">
      <c r="A305" s="3" t="s">
        <v>603</v>
      </c>
      <c r="B305" s="3" t="s">
        <v>604</v>
      </c>
      <c r="D305" s="3" t="e">
        <f t="shared" si="564"/>
        <v>#REF!</v>
      </c>
    </row>
    <row r="306" spans="1:4">
      <c r="A306" s="3" t="s">
        <v>604</v>
      </c>
      <c r="B306" s="3" t="s">
        <v>605</v>
      </c>
      <c r="D306" s="3" t="e">
        <f t="shared" si="564"/>
        <v>#REF!</v>
      </c>
    </row>
    <row r="307" spans="1:4">
      <c r="A307" s="3" t="s">
        <v>605</v>
      </c>
      <c r="B307" s="3" t="s">
        <v>606</v>
      </c>
      <c r="D307" s="3" t="e">
        <f t="shared" si="564"/>
        <v>#REF!</v>
      </c>
    </row>
    <row r="308" spans="1:4">
      <c r="A308" s="3" t="s">
        <v>606</v>
      </c>
      <c r="B308" s="3" t="s">
        <v>607</v>
      </c>
      <c r="D308" s="3" t="e">
        <f t="shared" si="564"/>
        <v>#REF!</v>
      </c>
    </row>
    <row r="309" spans="1:4">
      <c r="A309" s="3" t="s">
        <v>607</v>
      </c>
      <c r="B309" s="3" t="s">
        <v>608</v>
      </c>
      <c r="D309" s="3" t="e">
        <f t="shared" si="564"/>
        <v>#REF!</v>
      </c>
    </row>
    <row r="310" spans="1:4">
      <c r="A310" s="3" t="s">
        <v>608</v>
      </c>
      <c r="B310" s="3" t="s">
        <v>609</v>
      </c>
      <c r="D310" s="3" t="e">
        <f t="shared" si="564"/>
        <v>#REF!</v>
      </c>
    </row>
    <row r="311" spans="1:4">
      <c r="A311" s="3" t="s">
        <v>609</v>
      </c>
      <c r="B311" s="3" t="s">
        <v>610</v>
      </c>
      <c r="D311" s="3" t="e">
        <f t="shared" si="564"/>
        <v>#REF!</v>
      </c>
    </row>
    <row r="312" spans="1:4">
      <c r="A312" s="3" t="s">
        <v>610</v>
      </c>
      <c r="B312" s="3" t="s">
        <v>611</v>
      </c>
      <c r="D312" s="3" t="e">
        <f t="shared" si="564"/>
        <v>#REF!</v>
      </c>
    </row>
    <row r="313" spans="1:4">
      <c r="A313" s="3" t="s">
        <v>611</v>
      </c>
      <c r="B313" s="3" t="s">
        <v>612</v>
      </c>
      <c r="D313" s="3" t="e">
        <f t="shared" si="564"/>
        <v>#REF!</v>
      </c>
    </row>
    <row r="314" spans="1:4">
      <c r="A314" s="3" t="s">
        <v>612</v>
      </c>
      <c r="B314" s="3" t="s">
        <v>613</v>
      </c>
      <c r="D314" s="3" t="e">
        <f t="shared" si="564"/>
        <v>#REF!</v>
      </c>
    </row>
    <row r="315" spans="1:4">
      <c r="A315" s="3" t="s">
        <v>613</v>
      </c>
      <c r="B315" s="3" t="s">
        <v>614</v>
      </c>
      <c r="D315" s="3" t="e">
        <f t="shared" si="564"/>
        <v>#REF!</v>
      </c>
    </row>
    <row r="316" spans="1:4">
      <c r="A316" s="3" t="s">
        <v>614</v>
      </c>
      <c r="B316" s="3" t="s">
        <v>615</v>
      </c>
      <c r="D316" s="3" t="e">
        <f t="shared" si="564"/>
        <v>#REF!</v>
      </c>
    </row>
    <row r="317" spans="1:4">
      <c r="A317" s="3" t="s">
        <v>615</v>
      </c>
      <c r="B317" s="3" t="s">
        <v>616</v>
      </c>
      <c r="D317" s="3" t="e">
        <f t="shared" si="564"/>
        <v>#REF!</v>
      </c>
    </row>
    <row r="318" spans="1:4">
      <c r="A318" s="3" t="s">
        <v>616</v>
      </c>
      <c r="B318" s="3" t="s">
        <v>617</v>
      </c>
      <c r="D318" s="3" t="e">
        <f t="shared" si="564"/>
        <v>#REF!</v>
      </c>
    </row>
    <row r="319" spans="1:4">
      <c r="A319" s="3" t="s">
        <v>617</v>
      </c>
      <c r="B319" s="3" t="s">
        <v>618</v>
      </c>
      <c r="D319" s="3" t="e">
        <f t="shared" si="564"/>
        <v>#REF!</v>
      </c>
    </row>
    <row r="320" spans="1:4">
      <c r="A320" s="3" t="s">
        <v>618</v>
      </c>
      <c r="B320" s="3" t="s">
        <v>619</v>
      </c>
      <c r="D320" s="3" t="e">
        <f t="shared" si="564"/>
        <v>#REF!</v>
      </c>
    </row>
    <row r="321" spans="1:4">
      <c r="A321" s="3" t="s">
        <v>619</v>
      </c>
      <c r="B321" s="3" t="s">
        <v>620</v>
      </c>
      <c r="D321" s="3" t="e">
        <f t="shared" si="564"/>
        <v>#REF!</v>
      </c>
    </row>
    <row r="322" spans="1:4">
      <c r="A322" s="3" t="s">
        <v>620</v>
      </c>
      <c r="B322" s="3" t="s">
        <v>621</v>
      </c>
      <c r="D322" s="3" t="e">
        <f t="shared" si="564"/>
        <v>#REF!</v>
      </c>
    </row>
    <row r="323" spans="1:4">
      <c r="A323" s="3" t="s">
        <v>621</v>
      </c>
      <c r="B323" s="3" t="s">
        <v>622</v>
      </c>
      <c r="D323" s="3" t="e">
        <f t="shared" si="564"/>
        <v>#REF!</v>
      </c>
    </row>
    <row r="324" spans="1:4">
      <c r="A324" s="3" t="s">
        <v>622</v>
      </c>
      <c r="B324" s="3" t="s">
        <v>623</v>
      </c>
      <c r="D324" s="3" t="e">
        <f t="shared" ref="D324:D368" si="648">IF(D323="","",VLOOKUP(D323,$A$1:$B$401,2,FALSE))</f>
        <v>#REF!</v>
      </c>
    </row>
    <row r="325" spans="1:4">
      <c r="A325" s="3" t="s">
        <v>623</v>
      </c>
      <c r="B325" s="3" t="s">
        <v>624</v>
      </c>
      <c r="D325" s="3" t="e">
        <f t="shared" si="648"/>
        <v>#REF!</v>
      </c>
    </row>
    <row r="326" spans="1:4">
      <c r="A326" s="3" t="s">
        <v>624</v>
      </c>
      <c r="B326" s="3" t="s">
        <v>625</v>
      </c>
      <c r="D326" s="3" t="e">
        <f t="shared" si="648"/>
        <v>#REF!</v>
      </c>
    </row>
    <row r="327" spans="1:4">
      <c r="A327" s="3" t="s">
        <v>625</v>
      </c>
      <c r="B327" s="3" t="s">
        <v>626</v>
      </c>
      <c r="D327" s="3" t="e">
        <f t="shared" si="648"/>
        <v>#REF!</v>
      </c>
    </row>
    <row r="328" spans="1:4">
      <c r="A328" s="3" t="s">
        <v>626</v>
      </c>
      <c r="B328" s="3" t="s">
        <v>627</v>
      </c>
      <c r="D328" s="3" t="e">
        <f t="shared" si="648"/>
        <v>#REF!</v>
      </c>
    </row>
    <row r="329" spans="1:4">
      <c r="A329" s="3" t="s">
        <v>627</v>
      </c>
      <c r="B329" s="3" t="s">
        <v>628</v>
      </c>
      <c r="D329" s="3" t="e">
        <f t="shared" si="648"/>
        <v>#REF!</v>
      </c>
    </row>
    <row r="330" spans="1:4">
      <c r="A330" s="3" t="s">
        <v>628</v>
      </c>
      <c r="B330" s="3" t="s">
        <v>629</v>
      </c>
      <c r="D330" s="3" t="e">
        <f t="shared" si="648"/>
        <v>#REF!</v>
      </c>
    </row>
    <row r="331" spans="1:4">
      <c r="A331" s="3" t="s">
        <v>629</v>
      </c>
      <c r="B331" s="3" t="s">
        <v>630</v>
      </c>
      <c r="D331" s="3" t="e">
        <f t="shared" si="648"/>
        <v>#REF!</v>
      </c>
    </row>
    <row r="332" spans="1:4">
      <c r="A332" s="3" t="s">
        <v>630</v>
      </c>
      <c r="B332" s="3" t="s">
        <v>631</v>
      </c>
      <c r="D332" s="3" t="e">
        <f t="shared" si="648"/>
        <v>#REF!</v>
      </c>
    </row>
    <row r="333" spans="1:4">
      <c r="A333" s="3" t="s">
        <v>631</v>
      </c>
      <c r="B333" s="3" t="s">
        <v>632</v>
      </c>
      <c r="D333" s="3" t="e">
        <f t="shared" si="648"/>
        <v>#REF!</v>
      </c>
    </row>
    <row r="334" spans="1:4">
      <c r="A334" s="3" t="s">
        <v>632</v>
      </c>
      <c r="B334" s="3" t="s">
        <v>633</v>
      </c>
      <c r="D334" s="3" t="e">
        <f t="shared" si="648"/>
        <v>#REF!</v>
      </c>
    </row>
    <row r="335" spans="1:4">
      <c r="A335" s="3" t="s">
        <v>633</v>
      </c>
      <c r="B335" s="3" t="s">
        <v>634</v>
      </c>
      <c r="D335" s="3" t="e">
        <f t="shared" si="648"/>
        <v>#REF!</v>
      </c>
    </row>
    <row r="336" spans="1:4">
      <c r="A336" s="3" t="s">
        <v>634</v>
      </c>
      <c r="B336" s="3" t="s">
        <v>635</v>
      </c>
      <c r="D336" s="3" t="e">
        <f t="shared" si="648"/>
        <v>#REF!</v>
      </c>
    </row>
    <row r="337" spans="1:4">
      <c r="A337" s="3" t="s">
        <v>635</v>
      </c>
      <c r="B337" s="3" t="s">
        <v>636</v>
      </c>
      <c r="D337" s="3" t="e">
        <f t="shared" si="648"/>
        <v>#REF!</v>
      </c>
    </row>
    <row r="338" spans="1:4">
      <c r="A338" s="3" t="s">
        <v>636</v>
      </c>
      <c r="B338" s="3" t="s">
        <v>637</v>
      </c>
      <c r="D338" s="3" t="e">
        <f t="shared" si="648"/>
        <v>#REF!</v>
      </c>
    </row>
    <row r="339" spans="1:4">
      <c r="A339" s="3" t="s">
        <v>637</v>
      </c>
      <c r="B339" s="3" t="s">
        <v>638</v>
      </c>
      <c r="D339" s="3" t="e">
        <f t="shared" si="648"/>
        <v>#REF!</v>
      </c>
    </row>
    <row r="340" spans="1:4">
      <c r="A340" s="3" t="s">
        <v>638</v>
      </c>
      <c r="B340" s="3" t="s">
        <v>639</v>
      </c>
      <c r="D340" s="3" t="e">
        <f t="shared" si="648"/>
        <v>#REF!</v>
      </c>
    </row>
    <row r="341" spans="1:4">
      <c r="A341" s="3" t="s">
        <v>639</v>
      </c>
      <c r="B341" s="3" t="s">
        <v>640</v>
      </c>
      <c r="D341" s="3" t="e">
        <f t="shared" si="648"/>
        <v>#REF!</v>
      </c>
    </row>
    <row r="342" spans="1:4">
      <c r="A342" s="3" t="s">
        <v>640</v>
      </c>
      <c r="B342" s="3" t="s">
        <v>641</v>
      </c>
      <c r="D342" s="3" t="e">
        <f t="shared" si="648"/>
        <v>#REF!</v>
      </c>
    </row>
    <row r="343" spans="1:4">
      <c r="A343" s="3" t="s">
        <v>641</v>
      </c>
      <c r="B343" s="3" t="s">
        <v>642</v>
      </c>
      <c r="D343" s="3" t="e">
        <f t="shared" si="648"/>
        <v>#REF!</v>
      </c>
    </row>
    <row r="344" spans="1:4">
      <c r="A344" s="3" t="s">
        <v>642</v>
      </c>
      <c r="B344" s="3" t="s">
        <v>643</v>
      </c>
      <c r="D344" s="3" t="e">
        <f t="shared" si="648"/>
        <v>#REF!</v>
      </c>
    </row>
    <row r="345" spans="1:4">
      <c r="A345" s="3" t="s">
        <v>643</v>
      </c>
      <c r="B345" s="3" t="s">
        <v>644</v>
      </c>
      <c r="D345" s="3" t="e">
        <f t="shared" si="648"/>
        <v>#REF!</v>
      </c>
    </row>
    <row r="346" spans="1:4">
      <c r="A346" s="3" t="s">
        <v>644</v>
      </c>
      <c r="B346" s="3" t="s">
        <v>645</v>
      </c>
      <c r="D346" s="3" t="e">
        <f t="shared" si="648"/>
        <v>#REF!</v>
      </c>
    </row>
    <row r="347" spans="1:4">
      <c r="A347" s="3" t="s">
        <v>645</v>
      </c>
      <c r="B347" s="3" t="s">
        <v>646</v>
      </c>
      <c r="D347" s="3" t="e">
        <f t="shared" si="648"/>
        <v>#REF!</v>
      </c>
    </row>
    <row r="348" spans="1:4">
      <c r="A348" s="3" t="s">
        <v>646</v>
      </c>
      <c r="B348" s="3" t="s">
        <v>647</v>
      </c>
      <c r="D348" s="3" t="e">
        <f t="shared" si="648"/>
        <v>#REF!</v>
      </c>
    </row>
    <row r="349" spans="1:4">
      <c r="A349" s="3" t="s">
        <v>647</v>
      </c>
      <c r="B349" s="3" t="s">
        <v>648</v>
      </c>
      <c r="D349" s="3" t="e">
        <f t="shared" si="648"/>
        <v>#REF!</v>
      </c>
    </row>
    <row r="350" spans="1:4">
      <c r="A350" s="3" t="s">
        <v>648</v>
      </c>
      <c r="B350" s="3" t="s">
        <v>649</v>
      </c>
      <c r="D350" s="3" t="e">
        <f t="shared" si="648"/>
        <v>#REF!</v>
      </c>
    </row>
    <row r="351" spans="1:4">
      <c r="A351" s="3" t="s">
        <v>649</v>
      </c>
      <c r="B351" s="3" t="s">
        <v>650</v>
      </c>
      <c r="D351" s="3" t="e">
        <f t="shared" si="648"/>
        <v>#REF!</v>
      </c>
    </row>
    <row r="352" spans="1:4">
      <c r="A352" s="3" t="s">
        <v>650</v>
      </c>
      <c r="B352" s="3" t="s">
        <v>651</v>
      </c>
      <c r="D352" s="3" t="e">
        <f t="shared" si="648"/>
        <v>#REF!</v>
      </c>
    </row>
    <row r="353" spans="1:4">
      <c r="A353" s="3" t="s">
        <v>651</v>
      </c>
      <c r="B353" s="3" t="s">
        <v>652</v>
      </c>
      <c r="D353" s="3" t="e">
        <f t="shared" si="648"/>
        <v>#REF!</v>
      </c>
    </row>
    <row r="354" spans="1:4">
      <c r="A354" s="3" t="s">
        <v>652</v>
      </c>
      <c r="B354" s="3" t="s">
        <v>653</v>
      </c>
      <c r="D354" s="3" t="e">
        <f t="shared" si="648"/>
        <v>#REF!</v>
      </c>
    </row>
    <row r="355" spans="1:4">
      <c r="A355" s="3" t="s">
        <v>653</v>
      </c>
      <c r="B355" s="3" t="s">
        <v>654</v>
      </c>
      <c r="D355" s="3" t="e">
        <f t="shared" si="648"/>
        <v>#REF!</v>
      </c>
    </row>
    <row r="356" spans="1:4">
      <c r="A356" s="3" t="s">
        <v>654</v>
      </c>
      <c r="B356" s="3" t="s">
        <v>655</v>
      </c>
      <c r="D356" s="3" t="e">
        <f t="shared" si="648"/>
        <v>#REF!</v>
      </c>
    </row>
    <row r="357" spans="1:4">
      <c r="A357" s="3" t="s">
        <v>655</v>
      </c>
      <c r="B357" s="3" t="s">
        <v>656</v>
      </c>
      <c r="D357" s="3" t="e">
        <f t="shared" si="648"/>
        <v>#REF!</v>
      </c>
    </row>
    <row r="358" spans="1:4">
      <c r="A358" s="3" t="s">
        <v>656</v>
      </c>
      <c r="B358" s="3" t="s">
        <v>657</v>
      </c>
      <c r="D358" s="3" t="e">
        <f t="shared" si="648"/>
        <v>#REF!</v>
      </c>
    </row>
    <row r="359" spans="1:4">
      <c r="A359" s="3" t="s">
        <v>657</v>
      </c>
      <c r="B359" s="3" t="s">
        <v>658</v>
      </c>
      <c r="D359" s="3" t="e">
        <f t="shared" si="648"/>
        <v>#REF!</v>
      </c>
    </row>
    <row r="360" spans="1:4">
      <c r="A360" s="3" t="s">
        <v>658</v>
      </c>
      <c r="B360" s="3" t="s">
        <v>659</v>
      </c>
      <c r="D360" s="3" t="e">
        <f t="shared" si="648"/>
        <v>#REF!</v>
      </c>
    </row>
    <row r="361" spans="1:4">
      <c r="A361" s="3" t="s">
        <v>659</v>
      </c>
      <c r="B361" s="3" t="s">
        <v>660</v>
      </c>
      <c r="D361" s="3" t="e">
        <f t="shared" si="648"/>
        <v>#REF!</v>
      </c>
    </row>
    <row r="362" spans="1:4">
      <c r="A362" s="3" t="s">
        <v>660</v>
      </c>
      <c r="B362" s="3" t="s">
        <v>661</v>
      </c>
      <c r="D362" s="3" t="e">
        <f t="shared" si="648"/>
        <v>#REF!</v>
      </c>
    </row>
    <row r="363" spans="1:4">
      <c r="A363" s="3" t="s">
        <v>661</v>
      </c>
      <c r="B363" s="3" t="s">
        <v>662</v>
      </c>
      <c r="D363" s="3" t="e">
        <f t="shared" si="648"/>
        <v>#REF!</v>
      </c>
    </row>
    <row r="364" spans="1:4">
      <c r="A364" s="3" t="s">
        <v>662</v>
      </c>
      <c r="B364" s="3" t="s">
        <v>663</v>
      </c>
      <c r="D364" s="3" t="e">
        <f t="shared" si="648"/>
        <v>#REF!</v>
      </c>
    </row>
    <row r="365" spans="1:4">
      <c r="A365" s="3" t="s">
        <v>663</v>
      </c>
      <c r="B365" s="3" t="s">
        <v>664</v>
      </c>
      <c r="D365" s="3" t="e">
        <f t="shared" si="648"/>
        <v>#REF!</v>
      </c>
    </row>
    <row r="366" spans="1:4">
      <c r="A366" s="3" t="s">
        <v>664</v>
      </c>
      <c r="B366" s="3" t="s">
        <v>665</v>
      </c>
      <c r="D366" s="3" t="e">
        <f t="shared" si="648"/>
        <v>#REF!</v>
      </c>
    </row>
    <row r="367" spans="1:4">
      <c r="A367" s="3" t="s">
        <v>665</v>
      </c>
      <c r="B367" s="3" t="s">
        <v>666</v>
      </c>
      <c r="D367" s="3" t="e">
        <f t="shared" si="648"/>
        <v>#REF!</v>
      </c>
    </row>
    <row r="368" spans="1:4">
      <c r="A368" s="3" t="s">
        <v>666</v>
      </c>
      <c r="B368" s="3" t="s">
        <v>667</v>
      </c>
      <c r="D368" s="3" t="e">
        <f t="shared" si="648"/>
        <v>#REF!</v>
      </c>
    </row>
    <row r="369" spans="1:2">
      <c r="A369" s="3" t="s">
        <v>667</v>
      </c>
      <c r="B369" s="3" t="s">
        <v>668</v>
      </c>
    </row>
    <row r="370" spans="1:2">
      <c r="A370" s="3" t="s">
        <v>668</v>
      </c>
      <c r="B370" s="3" t="s">
        <v>669</v>
      </c>
    </row>
    <row r="371" spans="1:2">
      <c r="A371" s="3" t="s">
        <v>669</v>
      </c>
      <c r="B371" s="3" t="s">
        <v>670</v>
      </c>
    </row>
    <row r="372" spans="1:2">
      <c r="A372" s="3" t="s">
        <v>670</v>
      </c>
      <c r="B372" s="3" t="s">
        <v>671</v>
      </c>
    </row>
    <row r="373" spans="1:2">
      <c r="A373" s="3" t="s">
        <v>671</v>
      </c>
      <c r="B373" s="3" t="s">
        <v>672</v>
      </c>
    </row>
    <row r="374" spans="1:2">
      <c r="A374" s="3" t="s">
        <v>672</v>
      </c>
      <c r="B374" s="3" t="s">
        <v>673</v>
      </c>
    </row>
    <row r="375" spans="1:2">
      <c r="A375" s="3" t="s">
        <v>673</v>
      </c>
      <c r="B375" s="3" t="s">
        <v>674</v>
      </c>
    </row>
    <row r="376" spans="1:2">
      <c r="A376" s="3" t="s">
        <v>674</v>
      </c>
      <c r="B376" s="3" t="s">
        <v>675</v>
      </c>
    </row>
    <row r="377" spans="1:2">
      <c r="A377" s="3" t="s">
        <v>675</v>
      </c>
      <c r="B377" s="3" t="s">
        <v>676</v>
      </c>
    </row>
    <row r="378" spans="1:2">
      <c r="A378" s="3" t="s">
        <v>676</v>
      </c>
      <c r="B378" s="3" t="s">
        <v>677</v>
      </c>
    </row>
    <row r="379" spans="1:2">
      <c r="A379" s="3" t="s">
        <v>677</v>
      </c>
      <c r="B379" s="3" t="s">
        <v>678</v>
      </c>
    </row>
    <row r="380" spans="1:2">
      <c r="A380" s="3" t="s">
        <v>678</v>
      </c>
      <c r="B380" s="3" t="s">
        <v>679</v>
      </c>
    </row>
    <row r="381" spans="1:2">
      <c r="A381" s="3" t="s">
        <v>679</v>
      </c>
      <c r="B381" s="3" t="s">
        <v>680</v>
      </c>
    </row>
    <row r="382" spans="1:2">
      <c r="A382" s="3" t="s">
        <v>680</v>
      </c>
      <c r="B382" s="3" t="s">
        <v>681</v>
      </c>
    </row>
    <row r="383" spans="1:2">
      <c r="A383" s="3" t="s">
        <v>681</v>
      </c>
      <c r="B383" s="3" t="s">
        <v>682</v>
      </c>
    </row>
    <row r="384" spans="1:2">
      <c r="A384" s="3" t="s">
        <v>682</v>
      </c>
      <c r="B384" s="3" t="s">
        <v>683</v>
      </c>
    </row>
    <row r="385" spans="1:2">
      <c r="A385" s="3" t="s">
        <v>683</v>
      </c>
      <c r="B385" s="3" t="s">
        <v>684</v>
      </c>
    </row>
    <row r="386" spans="1:2">
      <c r="A386" s="3" t="s">
        <v>684</v>
      </c>
      <c r="B386" s="3" t="s">
        <v>685</v>
      </c>
    </row>
    <row r="387" spans="1:2">
      <c r="A387" s="3" t="s">
        <v>685</v>
      </c>
      <c r="B387" s="3" t="s">
        <v>686</v>
      </c>
    </row>
    <row r="388" spans="1:2">
      <c r="A388" s="3" t="s">
        <v>686</v>
      </c>
      <c r="B388" s="3" t="s">
        <v>687</v>
      </c>
    </row>
    <row r="389" spans="1:2">
      <c r="A389" s="3" t="s">
        <v>687</v>
      </c>
      <c r="B389" s="3" t="s">
        <v>688</v>
      </c>
    </row>
    <row r="390" spans="1:2">
      <c r="A390" s="3" t="s">
        <v>688</v>
      </c>
      <c r="B390" s="3" t="s">
        <v>689</v>
      </c>
    </row>
    <row r="391" spans="1:2">
      <c r="A391" s="3" t="s">
        <v>689</v>
      </c>
      <c r="B391" s="3" t="s">
        <v>690</v>
      </c>
    </row>
    <row r="392" spans="1:2">
      <c r="A392" s="3" t="s">
        <v>690</v>
      </c>
      <c r="B392" s="3" t="s">
        <v>691</v>
      </c>
    </row>
    <row r="393" spans="1:2">
      <c r="A393" s="3" t="s">
        <v>691</v>
      </c>
      <c r="B393" s="3" t="s">
        <v>692</v>
      </c>
    </row>
    <row r="394" spans="1:2">
      <c r="A394" s="3" t="s">
        <v>692</v>
      </c>
      <c r="B394" s="3" t="s">
        <v>693</v>
      </c>
    </row>
    <row r="395" spans="1:2">
      <c r="A395" s="3" t="s">
        <v>693</v>
      </c>
      <c r="B395" s="3" t="s">
        <v>694</v>
      </c>
    </row>
    <row r="396" spans="1:2">
      <c r="A396" s="3" t="s">
        <v>694</v>
      </c>
      <c r="B396" s="3" t="s">
        <v>695</v>
      </c>
    </row>
    <row r="397" spans="1:2">
      <c r="A397" s="3" t="s">
        <v>695</v>
      </c>
      <c r="B397" s="3" t="s">
        <v>696</v>
      </c>
    </row>
    <row r="398" spans="1:2">
      <c r="A398" s="3" t="s">
        <v>696</v>
      </c>
      <c r="B398" s="3" t="s">
        <v>697</v>
      </c>
    </row>
    <row r="399" spans="1:2">
      <c r="A399" s="3" t="s">
        <v>697</v>
      </c>
      <c r="B399" s="3" t="s">
        <v>698</v>
      </c>
    </row>
    <row r="400" spans="1:2">
      <c r="A400" s="3" t="s">
        <v>698</v>
      </c>
      <c r="B400" s="3" t="s">
        <v>699</v>
      </c>
    </row>
    <row r="401" spans="1:2">
      <c r="A401" s="3" t="s">
        <v>699</v>
      </c>
      <c r="B401" s="5" t="s">
        <v>700</v>
      </c>
    </row>
  </sheetData>
  <sheetProtection insertRows="0" autoFilter="0"/>
  <mergeCells count="340">
    <mergeCell ref="K13:K18"/>
    <mergeCell ref="L13:L18"/>
    <mergeCell ref="M13:M18"/>
    <mergeCell ref="N13:N18"/>
    <mergeCell ref="P13:P18"/>
    <mergeCell ref="Q13:Q18"/>
    <mergeCell ref="Y1:AC1"/>
    <mergeCell ref="K7:K12"/>
    <mergeCell ref="L7:L12"/>
    <mergeCell ref="M7:M12"/>
    <mergeCell ref="N7:N12"/>
    <mergeCell ref="P7:P12"/>
    <mergeCell ref="Q7:Q12"/>
    <mergeCell ref="K1:L1"/>
    <mergeCell ref="R1:S1"/>
    <mergeCell ref="T1:X1"/>
    <mergeCell ref="O13:O18"/>
    <mergeCell ref="O7:O12"/>
    <mergeCell ref="K19:K24"/>
    <mergeCell ref="L19:L24"/>
    <mergeCell ref="M19:M24"/>
    <mergeCell ref="N19:N24"/>
    <mergeCell ref="P19:P24"/>
    <mergeCell ref="Q19:Q24"/>
    <mergeCell ref="K25:K30"/>
    <mergeCell ref="L25:L30"/>
    <mergeCell ref="M25:M30"/>
    <mergeCell ref="N25:N30"/>
    <mergeCell ref="P25:P30"/>
    <mergeCell ref="Q25:Q30"/>
    <mergeCell ref="O19:O24"/>
    <mergeCell ref="O25:O30"/>
    <mergeCell ref="K31:K36"/>
    <mergeCell ref="L31:L36"/>
    <mergeCell ref="M31:M36"/>
    <mergeCell ref="N31:N36"/>
    <mergeCell ref="P31:P36"/>
    <mergeCell ref="Q31:Q36"/>
    <mergeCell ref="K37:K42"/>
    <mergeCell ref="L37:L42"/>
    <mergeCell ref="M37:M42"/>
    <mergeCell ref="N37:N42"/>
    <mergeCell ref="P37:P42"/>
    <mergeCell ref="Q37:Q42"/>
    <mergeCell ref="O31:O36"/>
    <mergeCell ref="O37:O42"/>
    <mergeCell ref="K43:K48"/>
    <mergeCell ref="L43:L48"/>
    <mergeCell ref="M43:M48"/>
    <mergeCell ref="N43:N48"/>
    <mergeCell ref="P43:P48"/>
    <mergeCell ref="Q43:Q48"/>
    <mergeCell ref="K49:K54"/>
    <mergeCell ref="L49:L54"/>
    <mergeCell ref="M49:M54"/>
    <mergeCell ref="N49:N54"/>
    <mergeCell ref="P49:P54"/>
    <mergeCell ref="Q49:Q54"/>
    <mergeCell ref="O43:O48"/>
    <mergeCell ref="O49:O54"/>
    <mergeCell ref="K55:K60"/>
    <mergeCell ref="L55:L60"/>
    <mergeCell ref="M55:M60"/>
    <mergeCell ref="N55:N60"/>
    <mergeCell ref="P55:P60"/>
    <mergeCell ref="Q55:Q60"/>
    <mergeCell ref="K61:K66"/>
    <mergeCell ref="L61:L66"/>
    <mergeCell ref="M61:M66"/>
    <mergeCell ref="N61:N66"/>
    <mergeCell ref="P61:P66"/>
    <mergeCell ref="Q61:Q66"/>
    <mergeCell ref="O55:O60"/>
    <mergeCell ref="O61:O66"/>
    <mergeCell ref="K67:K72"/>
    <mergeCell ref="L67:L72"/>
    <mergeCell ref="M67:M72"/>
    <mergeCell ref="N67:N72"/>
    <mergeCell ref="P67:P72"/>
    <mergeCell ref="Q67:Q72"/>
    <mergeCell ref="K73:K78"/>
    <mergeCell ref="L73:L78"/>
    <mergeCell ref="M73:M78"/>
    <mergeCell ref="N73:N78"/>
    <mergeCell ref="P73:P78"/>
    <mergeCell ref="Q73:Q78"/>
    <mergeCell ref="O67:O72"/>
    <mergeCell ref="O73:O78"/>
    <mergeCell ref="K79:K84"/>
    <mergeCell ref="L79:L84"/>
    <mergeCell ref="M79:M84"/>
    <mergeCell ref="N79:N84"/>
    <mergeCell ref="P79:P84"/>
    <mergeCell ref="Q79:Q84"/>
    <mergeCell ref="K85:K90"/>
    <mergeCell ref="L85:L90"/>
    <mergeCell ref="M85:M90"/>
    <mergeCell ref="N85:N90"/>
    <mergeCell ref="P85:P90"/>
    <mergeCell ref="Q85:Q90"/>
    <mergeCell ref="O79:O84"/>
    <mergeCell ref="O85:O90"/>
    <mergeCell ref="K91:K96"/>
    <mergeCell ref="L91:L96"/>
    <mergeCell ref="M91:M96"/>
    <mergeCell ref="N91:N96"/>
    <mergeCell ref="P91:P96"/>
    <mergeCell ref="Q91:Q96"/>
    <mergeCell ref="K97:K102"/>
    <mergeCell ref="L97:L102"/>
    <mergeCell ref="M97:M102"/>
    <mergeCell ref="N97:N102"/>
    <mergeCell ref="P97:P102"/>
    <mergeCell ref="Q97:Q102"/>
    <mergeCell ref="O91:O96"/>
    <mergeCell ref="O97:O102"/>
    <mergeCell ref="K103:K108"/>
    <mergeCell ref="L103:L108"/>
    <mergeCell ref="M103:M108"/>
    <mergeCell ref="N103:N108"/>
    <mergeCell ref="P103:P108"/>
    <mergeCell ref="Q103:Q108"/>
    <mergeCell ref="K109:K114"/>
    <mergeCell ref="L109:L114"/>
    <mergeCell ref="M109:M114"/>
    <mergeCell ref="N109:N114"/>
    <mergeCell ref="P109:P114"/>
    <mergeCell ref="Q109:Q114"/>
    <mergeCell ref="O103:O108"/>
    <mergeCell ref="O109:O114"/>
    <mergeCell ref="K115:K120"/>
    <mergeCell ref="L115:L120"/>
    <mergeCell ref="M115:M120"/>
    <mergeCell ref="N115:N120"/>
    <mergeCell ref="P115:P120"/>
    <mergeCell ref="Q115:Q120"/>
    <mergeCell ref="K121:K126"/>
    <mergeCell ref="L121:L126"/>
    <mergeCell ref="M121:M126"/>
    <mergeCell ref="N121:N126"/>
    <mergeCell ref="P121:P126"/>
    <mergeCell ref="Q121:Q126"/>
    <mergeCell ref="O115:O120"/>
    <mergeCell ref="O121:O126"/>
    <mergeCell ref="K127:K132"/>
    <mergeCell ref="L127:L132"/>
    <mergeCell ref="M127:M132"/>
    <mergeCell ref="N127:N132"/>
    <mergeCell ref="P127:P132"/>
    <mergeCell ref="Q127:Q132"/>
    <mergeCell ref="K133:K138"/>
    <mergeCell ref="L133:L138"/>
    <mergeCell ref="M133:M138"/>
    <mergeCell ref="N133:N138"/>
    <mergeCell ref="P133:P138"/>
    <mergeCell ref="Q133:Q138"/>
    <mergeCell ref="O127:O132"/>
    <mergeCell ref="O133:O138"/>
    <mergeCell ref="K139:K144"/>
    <mergeCell ref="L139:L144"/>
    <mergeCell ref="M139:M144"/>
    <mergeCell ref="N139:N144"/>
    <mergeCell ref="P139:P144"/>
    <mergeCell ref="Q139:Q144"/>
    <mergeCell ref="K145:K150"/>
    <mergeCell ref="L145:L150"/>
    <mergeCell ref="M145:M150"/>
    <mergeCell ref="N145:N150"/>
    <mergeCell ref="P145:P150"/>
    <mergeCell ref="Q145:Q150"/>
    <mergeCell ref="O139:O144"/>
    <mergeCell ref="O145:O150"/>
    <mergeCell ref="K151:K156"/>
    <mergeCell ref="L151:L156"/>
    <mergeCell ref="M151:M156"/>
    <mergeCell ref="N151:N156"/>
    <mergeCell ref="P151:P156"/>
    <mergeCell ref="Q151:Q156"/>
    <mergeCell ref="K157:K162"/>
    <mergeCell ref="L157:L162"/>
    <mergeCell ref="M157:M162"/>
    <mergeCell ref="N157:N162"/>
    <mergeCell ref="P157:P162"/>
    <mergeCell ref="Q157:Q162"/>
    <mergeCell ref="O151:O156"/>
    <mergeCell ref="O157:O162"/>
    <mergeCell ref="K163:K168"/>
    <mergeCell ref="L163:L168"/>
    <mergeCell ref="M163:M168"/>
    <mergeCell ref="N163:N168"/>
    <mergeCell ref="P163:P168"/>
    <mergeCell ref="Q163:Q168"/>
    <mergeCell ref="K169:K174"/>
    <mergeCell ref="L169:L174"/>
    <mergeCell ref="M169:M174"/>
    <mergeCell ref="N169:N174"/>
    <mergeCell ref="P169:P174"/>
    <mergeCell ref="Q169:Q174"/>
    <mergeCell ref="O163:O168"/>
    <mergeCell ref="O169:O174"/>
    <mergeCell ref="K175:K180"/>
    <mergeCell ref="L175:L180"/>
    <mergeCell ref="M175:M180"/>
    <mergeCell ref="N175:N180"/>
    <mergeCell ref="P175:P180"/>
    <mergeCell ref="Q175:Q180"/>
    <mergeCell ref="K181:K186"/>
    <mergeCell ref="L181:L186"/>
    <mergeCell ref="M181:M186"/>
    <mergeCell ref="N181:N186"/>
    <mergeCell ref="P181:P186"/>
    <mergeCell ref="Q181:Q186"/>
    <mergeCell ref="O175:O180"/>
    <mergeCell ref="O181:O186"/>
    <mergeCell ref="K187:K192"/>
    <mergeCell ref="L187:L192"/>
    <mergeCell ref="M187:M192"/>
    <mergeCell ref="N187:N192"/>
    <mergeCell ref="P187:P192"/>
    <mergeCell ref="Q187:Q192"/>
    <mergeCell ref="K193:K198"/>
    <mergeCell ref="L193:L198"/>
    <mergeCell ref="M193:M198"/>
    <mergeCell ref="N193:N198"/>
    <mergeCell ref="P193:P198"/>
    <mergeCell ref="Q193:Q198"/>
    <mergeCell ref="O187:O192"/>
    <mergeCell ref="O193:O198"/>
    <mergeCell ref="K199:K204"/>
    <mergeCell ref="L199:L204"/>
    <mergeCell ref="M199:M204"/>
    <mergeCell ref="N199:N204"/>
    <mergeCell ref="P199:P204"/>
    <mergeCell ref="Q199:Q204"/>
    <mergeCell ref="K205:K210"/>
    <mergeCell ref="L205:L210"/>
    <mergeCell ref="M205:M210"/>
    <mergeCell ref="N205:N210"/>
    <mergeCell ref="P205:P210"/>
    <mergeCell ref="Q205:Q210"/>
    <mergeCell ref="O199:O204"/>
    <mergeCell ref="O205:O210"/>
    <mergeCell ref="K211:K216"/>
    <mergeCell ref="L211:L216"/>
    <mergeCell ref="M211:M216"/>
    <mergeCell ref="N211:N216"/>
    <mergeCell ref="P211:P216"/>
    <mergeCell ref="Q211:Q216"/>
    <mergeCell ref="K217:K222"/>
    <mergeCell ref="L217:L222"/>
    <mergeCell ref="M217:M222"/>
    <mergeCell ref="N217:N222"/>
    <mergeCell ref="P217:P222"/>
    <mergeCell ref="Q217:Q222"/>
    <mergeCell ref="O211:O216"/>
    <mergeCell ref="O217:O222"/>
    <mergeCell ref="K223:K228"/>
    <mergeCell ref="L223:L228"/>
    <mergeCell ref="M223:M228"/>
    <mergeCell ref="N223:N228"/>
    <mergeCell ref="P223:P228"/>
    <mergeCell ref="Q223:Q228"/>
    <mergeCell ref="K229:K234"/>
    <mergeCell ref="L229:L234"/>
    <mergeCell ref="M229:M234"/>
    <mergeCell ref="N229:N234"/>
    <mergeCell ref="P229:P234"/>
    <mergeCell ref="Q229:Q234"/>
    <mergeCell ref="O223:O228"/>
    <mergeCell ref="O229:O234"/>
    <mergeCell ref="K235:K240"/>
    <mergeCell ref="L235:L240"/>
    <mergeCell ref="M235:M240"/>
    <mergeCell ref="N235:N240"/>
    <mergeCell ref="P235:P240"/>
    <mergeCell ref="Q235:Q240"/>
    <mergeCell ref="K241:K246"/>
    <mergeCell ref="L241:L246"/>
    <mergeCell ref="M241:M246"/>
    <mergeCell ref="N241:N246"/>
    <mergeCell ref="P241:P246"/>
    <mergeCell ref="Q241:Q246"/>
    <mergeCell ref="O235:O240"/>
    <mergeCell ref="O241:O246"/>
    <mergeCell ref="K247:K252"/>
    <mergeCell ref="L247:L252"/>
    <mergeCell ref="M247:M252"/>
    <mergeCell ref="N247:N252"/>
    <mergeCell ref="P247:P252"/>
    <mergeCell ref="Q247:Q252"/>
    <mergeCell ref="K253:K258"/>
    <mergeCell ref="L253:L258"/>
    <mergeCell ref="M253:M258"/>
    <mergeCell ref="N253:N258"/>
    <mergeCell ref="P253:P258"/>
    <mergeCell ref="Q253:Q258"/>
    <mergeCell ref="O247:O252"/>
    <mergeCell ref="O253:O258"/>
    <mergeCell ref="K259:K264"/>
    <mergeCell ref="L259:L264"/>
    <mergeCell ref="M259:M264"/>
    <mergeCell ref="N259:N264"/>
    <mergeCell ref="P259:P264"/>
    <mergeCell ref="Q259:Q264"/>
    <mergeCell ref="K265:K270"/>
    <mergeCell ref="L265:L270"/>
    <mergeCell ref="M265:M270"/>
    <mergeCell ref="N265:N270"/>
    <mergeCell ref="P265:P270"/>
    <mergeCell ref="Q265:Q270"/>
    <mergeCell ref="O259:O264"/>
    <mergeCell ref="O265:O270"/>
    <mergeCell ref="K271:K276"/>
    <mergeCell ref="L271:L276"/>
    <mergeCell ref="M271:M276"/>
    <mergeCell ref="N271:N276"/>
    <mergeCell ref="P271:P276"/>
    <mergeCell ref="Q271:Q276"/>
    <mergeCell ref="K277:K282"/>
    <mergeCell ref="L277:L282"/>
    <mergeCell ref="M277:M282"/>
    <mergeCell ref="N277:N282"/>
    <mergeCell ref="P277:P282"/>
    <mergeCell ref="Q277:Q282"/>
    <mergeCell ref="O271:O276"/>
    <mergeCell ref="O277:O282"/>
    <mergeCell ref="K283:K288"/>
    <mergeCell ref="L283:L288"/>
    <mergeCell ref="M283:M288"/>
    <mergeCell ref="N283:N288"/>
    <mergeCell ref="P283:P288"/>
    <mergeCell ref="Q283:Q288"/>
    <mergeCell ref="K289:K294"/>
    <mergeCell ref="L289:L294"/>
    <mergeCell ref="M289:M294"/>
    <mergeCell ref="N289:N294"/>
    <mergeCell ref="P289:P294"/>
    <mergeCell ref="Q289:Q294"/>
    <mergeCell ref="O283:O288"/>
    <mergeCell ref="O289:O294"/>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e879cfb-c957-4cc5-b6f3-b53717ec192c">
      <Terms xmlns="http://schemas.microsoft.com/office/infopath/2007/PartnerControls"/>
    </lcf76f155ced4ddcb4097134ff3c332f>
    <TaxCatchAll xmlns="51217f4e-c93e-4f4b-a021-84521e614a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A1F004748C93479060AE6BA9380B63" ma:contentTypeVersion="13" ma:contentTypeDescription="Create a new document." ma:contentTypeScope="" ma:versionID="cc112c51a0d787c191d1bdc026c89705">
  <xsd:schema xmlns:xsd="http://www.w3.org/2001/XMLSchema" xmlns:xs="http://www.w3.org/2001/XMLSchema" xmlns:p="http://schemas.microsoft.com/office/2006/metadata/properties" xmlns:ns2="ae879cfb-c957-4cc5-b6f3-b53717ec192c" xmlns:ns3="51217f4e-c93e-4f4b-a021-84521e614ad3" targetNamespace="http://schemas.microsoft.com/office/2006/metadata/properties" ma:root="true" ma:fieldsID="077a9872fb7b276372393bfe5a9ec641" ns2:_="" ns3:_="">
    <xsd:import namespace="ae879cfb-c957-4cc5-b6f3-b53717ec192c"/>
    <xsd:import namespace="51217f4e-c93e-4f4b-a021-84521e614ad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879cfb-c957-4cc5-b6f3-b53717ec1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217f4e-c93e-4f4b-a021-84521e614ad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73eb35a-2f68-4417-b61b-ec2f3ee302cb}" ma:internalName="TaxCatchAll" ma:showField="CatchAllData" ma:web="51217f4e-c93e-4f4b-a021-84521e614ad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1F2A3-8148-4A16-8AC2-45780A943D8C}"/>
</file>

<file path=customXml/itemProps2.xml><?xml version="1.0" encoding="utf-8"?>
<ds:datastoreItem xmlns:ds="http://schemas.openxmlformats.org/officeDocument/2006/customXml" ds:itemID="{0F2B2739-E650-492D-A597-74E37729AF02}"/>
</file>

<file path=customXml/itemProps3.xml><?xml version="1.0" encoding="utf-8"?>
<ds:datastoreItem xmlns:ds="http://schemas.openxmlformats.org/officeDocument/2006/customXml" ds:itemID="{EA5F3FC6-B44A-49D8-A077-E523540072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1115 Eligibility and Coverage Monitoring Protocol Workbook (Version 3.0)</dc:title>
  <dc:subject>Eligibility and Coverage Monitoring Protocol Workbook</dc:subject>
  <dc:creator>Centers for Medicare &amp; Medicaid Services</dc:creator>
  <cp:keywords>Medicaid, Eligibility, Coverage, Monitoring, Protocol, Workbook, Demonstration, 1115</cp:keywords>
  <dc:description/>
  <cp:lastModifiedBy>Nevins, Sam</cp:lastModifiedBy>
  <cp:revision/>
  <dcterms:created xsi:type="dcterms:W3CDTF">2018-05-18T19:26:44Z</dcterms:created>
  <dcterms:modified xsi:type="dcterms:W3CDTF">2024-08-22T15:29:47Z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0x0101003CA1F004748C93479060AE6BA9380B63</vt:lpwstr>
  </property>
  <property fmtid="{D5CDD505-2E9C-101B-9397-08002B2CF9AE}" pid="4" name="_dlc_DocIdItemGuid">
    <vt:lpwstr>4d21734c-6b2e-466c-9902-227e0af74b21</vt:lpwstr>
  </property>
  <property fmtid="{D5CDD505-2E9C-101B-9397-08002B2CF9AE}" pid="5" name="MSIP_Label_ea60d57e-af5b-4752-ac57-3e4f28ca11dc_Enabled">
    <vt:lpwstr>true</vt:lpwstr>
  </property>
  <property fmtid="{D5CDD505-2E9C-101B-9397-08002B2CF9AE}" pid="6" name="MSIP_Label_ea60d57e-af5b-4752-ac57-3e4f28ca11dc_SetDate">
    <vt:lpwstr>2023-09-26T16:40:16Z</vt:lpwstr>
  </property>
  <property fmtid="{D5CDD505-2E9C-101B-9397-08002B2CF9AE}" pid="7" name="MSIP_Label_ea60d57e-af5b-4752-ac57-3e4f28ca11dc_Method">
    <vt:lpwstr>Standard</vt:lpwstr>
  </property>
  <property fmtid="{D5CDD505-2E9C-101B-9397-08002B2CF9AE}" pid="8" name="MSIP_Label_ea60d57e-af5b-4752-ac57-3e4f28ca11dc_Name">
    <vt:lpwstr>ea60d57e-af5b-4752-ac57-3e4f28ca11dc</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ActionId">
    <vt:lpwstr>f29b8770-1619-401b-8d1b-ce4b9414a9f7</vt:lpwstr>
  </property>
  <property fmtid="{D5CDD505-2E9C-101B-9397-08002B2CF9AE}" pid="11" name="MSIP_Label_ea60d57e-af5b-4752-ac57-3e4f28ca11dc_ContentBits">
    <vt:lpwstr>0</vt:lpwstr>
  </property>
  <property fmtid="{D5CDD505-2E9C-101B-9397-08002B2CF9AE}" pid="12" name="MediaServiceImageTags">
    <vt:lpwstr/>
  </property>
</Properties>
</file>